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laip\REPORTES MENSUALES\AÑO 2021\AGOSTO 2021\10.29\"/>
    </mc:Choice>
  </mc:AlternateContent>
  <bookViews>
    <workbookView xWindow="0" yWindow="0" windowWidth="21600" windowHeight="9735" firstSheet="1" activeTab="1"/>
  </bookViews>
  <sheets>
    <sheet name="Feb beneficiados" sheetId="6" state="hidden" r:id="rId1"/>
    <sheet name="Agosto" sheetId="15" r:id="rId2"/>
  </sheets>
  <externalReferences>
    <externalReference r:id="rId3"/>
  </externalReferences>
  <definedNames>
    <definedName name="_xlnm._FilterDatabase" localSheetId="1" hidden="1">Agosto!$B$5:$R$59</definedName>
    <definedName name="_xlnm.Print_Area" localSheetId="1">Agosto!$A$1:$S$156</definedName>
  </definedNames>
  <calcPr calcId="152511"/>
</workbook>
</file>

<file path=xl/calcChain.xml><?xml version="1.0" encoding="utf-8"?>
<calcChain xmlns="http://schemas.openxmlformats.org/spreadsheetml/2006/main">
  <c r="F124" i="15" l="1"/>
  <c r="E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124" i="15" s="1"/>
  <c r="K59" i="15" l="1"/>
  <c r="I59" i="15"/>
  <c r="H59" i="15"/>
  <c r="E59" i="15"/>
  <c r="D59" i="15"/>
  <c r="F58" i="15"/>
  <c r="J58" i="15" s="1"/>
  <c r="L58" i="15" s="1"/>
  <c r="F57" i="15"/>
  <c r="J57" i="15" s="1"/>
  <c r="L57" i="15" s="1"/>
  <c r="F56" i="15"/>
  <c r="J56" i="15" s="1"/>
  <c r="L56" i="15" s="1"/>
  <c r="Q56" i="15" s="1"/>
  <c r="F55" i="15"/>
  <c r="J55" i="15" s="1"/>
  <c r="L55" i="15" s="1"/>
  <c r="F54" i="15"/>
  <c r="J54" i="15" s="1"/>
  <c r="L54" i="15" s="1"/>
  <c r="F53" i="15"/>
  <c r="J53" i="15" s="1"/>
  <c r="L53" i="15" s="1"/>
  <c r="P53" i="15" s="1"/>
  <c r="F52" i="15"/>
  <c r="J52" i="15" s="1"/>
  <c r="L52" i="15" s="1"/>
  <c r="F51" i="15"/>
  <c r="J51" i="15" s="1"/>
  <c r="L51" i="15" s="1"/>
  <c r="F50" i="15"/>
  <c r="J50" i="15" s="1"/>
  <c r="L50" i="15" s="1"/>
  <c r="O50" i="15" s="1"/>
  <c r="F49" i="15"/>
  <c r="J49" i="15" s="1"/>
  <c r="L49" i="15" s="1"/>
  <c r="F48" i="15"/>
  <c r="J48" i="15" s="1"/>
  <c r="L48" i="15" s="1"/>
  <c r="F47" i="15"/>
  <c r="J47" i="15" s="1"/>
  <c r="L47" i="15" s="1"/>
  <c r="N47" i="15" s="1"/>
  <c r="F46" i="15"/>
  <c r="J46" i="15" s="1"/>
  <c r="L46" i="15" s="1"/>
  <c r="F45" i="15"/>
  <c r="J45" i="15" s="1"/>
  <c r="L45" i="15" s="1"/>
  <c r="F44" i="15"/>
  <c r="J44" i="15" s="1"/>
  <c r="L44" i="15" s="1"/>
  <c r="O44" i="15" s="1"/>
  <c r="F43" i="15"/>
  <c r="J43" i="15" s="1"/>
  <c r="L43" i="15" s="1"/>
  <c r="F42" i="15"/>
  <c r="J42" i="15" s="1"/>
  <c r="L42" i="15" s="1"/>
  <c r="F41" i="15"/>
  <c r="J41" i="15" s="1"/>
  <c r="L41" i="15" s="1"/>
  <c r="N41" i="15" s="1"/>
  <c r="F40" i="15"/>
  <c r="J40" i="15" s="1"/>
  <c r="L40" i="15" s="1"/>
  <c r="F39" i="15"/>
  <c r="J39" i="15" s="1"/>
  <c r="L39" i="15" s="1"/>
  <c r="F38" i="15"/>
  <c r="J38" i="15" s="1"/>
  <c r="L38" i="15" s="1"/>
  <c r="Q38" i="15" s="1"/>
  <c r="F37" i="15"/>
  <c r="J37" i="15" s="1"/>
  <c r="L37" i="15" s="1"/>
  <c r="F36" i="15"/>
  <c r="J36" i="15" s="1"/>
  <c r="L36" i="15" s="1"/>
  <c r="F35" i="15"/>
  <c r="J35" i="15" s="1"/>
  <c r="L35" i="15" s="1"/>
  <c r="P35" i="15" s="1"/>
  <c r="F34" i="15"/>
  <c r="J34" i="15" s="1"/>
  <c r="L34" i="15" s="1"/>
  <c r="F33" i="15"/>
  <c r="J33" i="15" s="1"/>
  <c r="L33" i="15" s="1"/>
  <c r="F32" i="15"/>
  <c r="J32" i="15" s="1"/>
  <c r="L32" i="15" s="1"/>
  <c r="F31" i="15"/>
  <c r="J31" i="15" s="1"/>
  <c r="L31" i="15" s="1"/>
  <c r="F30" i="15"/>
  <c r="J30" i="15" s="1"/>
  <c r="L30" i="15" s="1"/>
  <c r="F29" i="15"/>
  <c r="J29" i="15" s="1"/>
  <c r="L29" i="15" s="1"/>
  <c r="P29" i="15" s="1"/>
  <c r="F28" i="15"/>
  <c r="J28" i="15" s="1"/>
  <c r="L28" i="15" s="1"/>
  <c r="F27" i="15"/>
  <c r="J27" i="15" s="1"/>
  <c r="L27" i="15" s="1"/>
  <c r="F26" i="15"/>
  <c r="J26" i="15" s="1"/>
  <c r="L26" i="15" s="1"/>
  <c r="F25" i="15"/>
  <c r="J25" i="15" s="1"/>
  <c r="L25" i="15" s="1"/>
  <c r="F24" i="15"/>
  <c r="J24" i="15" s="1"/>
  <c r="L24" i="15" s="1"/>
  <c r="F23" i="15"/>
  <c r="J23" i="15" s="1"/>
  <c r="L23" i="15" s="1"/>
  <c r="P23" i="15" s="1"/>
  <c r="F22" i="15"/>
  <c r="J22" i="15" s="1"/>
  <c r="L22" i="15" s="1"/>
  <c r="F21" i="15"/>
  <c r="J21" i="15" s="1"/>
  <c r="L21" i="15" s="1"/>
  <c r="F20" i="15"/>
  <c r="J20" i="15" s="1"/>
  <c r="L20" i="15" s="1"/>
  <c r="F19" i="15"/>
  <c r="J19" i="15" s="1"/>
  <c r="L19" i="15" s="1"/>
  <c r="F18" i="15"/>
  <c r="J18" i="15" s="1"/>
  <c r="L18" i="15" s="1"/>
  <c r="F17" i="15"/>
  <c r="J17" i="15" s="1"/>
  <c r="L17" i="15" s="1"/>
  <c r="P17" i="15" s="1"/>
  <c r="F16" i="15"/>
  <c r="J16" i="15" s="1"/>
  <c r="L16" i="15" s="1"/>
  <c r="F15" i="15"/>
  <c r="J15" i="15" s="1"/>
  <c r="L15" i="15" s="1"/>
  <c r="F14" i="15"/>
  <c r="J14" i="15" s="1"/>
  <c r="L14" i="15" s="1"/>
  <c r="F13" i="15"/>
  <c r="J13" i="15" s="1"/>
  <c r="L13" i="15" s="1"/>
  <c r="F12" i="15"/>
  <c r="J12" i="15" s="1"/>
  <c r="L12" i="15" s="1"/>
  <c r="F11" i="15"/>
  <c r="J11" i="15" s="1"/>
  <c r="L11" i="15" s="1"/>
  <c r="F10" i="15"/>
  <c r="J10" i="15" s="1"/>
  <c r="L10" i="15" s="1"/>
  <c r="F9" i="15"/>
  <c r="J9" i="15" s="1"/>
  <c r="L9" i="15" s="1"/>
  <c r="F8" i="15"/>
  <c r="J8" i="15" s="1"/>
  <c r="L8" i="15" s="1"/>
  <c r="F7" i="15"/>
  <c r="Q44" i="15" l="1"/>
  <c r="P44" i="15"/>
  <c r="P41" i="15"/>
  <c r="Q41" i="15"/>
  <c r="Q47" i="15"/>
  <c r="N38" i="15"/>
  <c r="N56" i="15"/>
  <c r="O38" i="15"/>
  <c r="O56" i="15"/>
  <c r="P38" i="15"/>
  <c r="P56" i="15"/>
  <c r="O41" i="15"/>
  <c r="O10" i="15"/>
  <c r="Q10" i="15"/>
  <c r="P10" i="15"/>
  <c r="N10" i="15"/>
  <c r="O16" i="15"/>
  <c r="Q16" i="15"/>
  <c r="P16" i="15"/>
  <c r="N16" i="15"/>
  <c r="Q15" i="15"/>
  <c r="P15" i="15"/>
  <c r="O15" i="15"/>
  <c r="O22" i="15"/>
  <c r="Q22" i="15"/>
  <c r="P22" i="15"/>
  <c r="N22" i="15"/>
  <c r="O26" i="15"/>
  <c r="N26" i="15"/>
  <c r="Q26" i="15"/>
  <c r="P26" i="15"/>
  <c r="O34" i="15"/>
  <c r="Q34" i="15"/>
  <c r="P34" i="15"/>
  <c r="N34" i="15"/>
  <c r="O37" i="15"/>
  <c r="N37" i="15"/>
  <c r="Q37" i="15"/>
  <c r="P37" i="15"/>
  <c r="Q51" i="15"/>
  <c r="P51" i="15"/>
  <c r="N51" i="15"/>
  <c r="O51" i="15"/>
  <c r="O55" i="15"/>
  <c r="N55" i="15"/>
  <c r="Q55" i="15"/>
  <c r="P55" i="15"/>
  <c r="O8" i="15"/>
  <c r="N8" i="15"/>
  <c r="Q8" i="15"/>
  <c r="O13" i="15"/>
  <c r="P13" i="15"/>
  <c r="N13" i="15"/>
  <c r="N15" i="15"/>
  <c r="Q18" i="15"/>
  <c r="N18" i="15"/>
  <c r="P18" i="15"/>
  <c r="O18" i="15"/>
  <c r="Q30" i="15"/>
  <c r="N30" i="15"/>
  <c r="P30" i="15"/>
  <c r="O30" i="15"/>
  <c r="O52" i="15"/>
  <c r="N52" i="15"/>
  <c r="P52" i="15"/>
  <c r="Q52" i="15"/>
  <c r="P8" i="15"/>
  <c r="Q13" i="15"/>
  <c r="O19" i="15"/>
  <c r="P19" i="15"/>
  <c r="N19" i="15"/>
  <c r="Q19" i="15"/>
  <c r="Q27" i="15"/>
  <c r="P27" i="15"/>
  <c r="O27" i="15"/>
  <c r="N27" i="15"/>
  <c r="O31" i="15"/>
  <c r="P31" i="15"/>
  <c r="N31" i="15"/>
  <c r="Q31" i="15"/>
  <c r="Q48" i="15"/>
  <c r="P48" i="15"/>
  <c r="O48" i="15"/>
  <c r="N48" i="15"/>
  <c r="P11" i="15"/>
  <c r="Q11" i="15"/>
  <c r="O11" i="15"/>
  <c r="N11" i="15"/>
  <c r="O14" i="15"/>
  <c r="N14" i="15"/>
  <c r="Q14" i="15"/>
  <c r="O20" i="15"/>
  <c r="N20" i="15"/>
  <c r="Q20" i="15"/>
  <c r="P20" i="15"/>
  <c r="O28" i="15"/>
  <c r="Q28" i="15"/>
  <c r="P28" i="15"/>
  <c r="N28" i="15"/>
  <c r="O32" i="15"/>
  <c r="N32" i="15"/>
  <c r="Q32" i="15"/>
  <c r="P32" i="15"/>
  <c r="O40" i="15"/>
  <c r="N40" i="15"/>
  <c r="Q40" i="15"/>
  <c r="P40" i="15"/>
  <c r="Q42" i="15"/>
  <c r="P42" i="15"/>
  <c r="O42" i="15"/>
  <c r="N42" i="15"/>
  <c r="Q45" i="15"/>
  <c r="P45" i="15"/>
  <c r="O45" i="15"/>
  <c r="N45" i="15"/>
  <c r="O49" i="15"/>
  <c r="N49" i="15"/>
  <c r="Q49" i="15"/>
  <c r="P49" i="15"/>
  <c r="O58" i="15"/>
  <c r="N58" i="15"/>
  <c r="Q58" i="15"/>
  <c r="P58" i="15"/>
  <c r="Q9" i="15"/>
  <c r="P9" i="15"/>
  <c r="O9" i="15"/>
  <c r="P14" i="15"/>
  <c r="Q24" i="15"/>
  <c r="N24" i="15"/>
  <c r="P24" i="15"/>
  <c r="O24" i="15"/>
  <c r="Q36" i="15"/>
  <c r="P36" i="15"/>
  <c r="O36" i="15"/>
  <c r="N36" i="15"/>
  <c r="O43" i="15"/>
  <c r="N43" i="15"/>
  <c r="Q43" i="15"/>
  <c r="P43" i="15"/>
  <c r="O46" i="15"/>
  <c r="N46" i="15"/>
  <c r="P46" i="15"/>
  <c r="Q46" i="15"/>
  <c r="Q54" i="15"/>
  <c r="P54" i="15"/>
  <c r="O54" i="15"/>
  <c r="N54" i="15"/>
  <c r="N9" i="15"/>
  <c r="Q12" i="15"/>
  <c r="N12" i="15"/>
  <c r="P12" i="15"/>
  <c r="O12" i="15"/>
  <c r="Q21" i="15"/>
  <c r="P21" i="15"/>
  <c r="O21" i="15"/>
  <c r="N21" i="15"/>
  <c r="O25" i="15"/>
  <c r="Q25" i="15"/>
  <c r="P25" i="15"/>
  <c r="N25" i="15"/>
  <c r="Q33" i="15"/>
  <c r="P33" i="15"/>
  <c r="O33" i="15"/>
  <c r="N33" i="15"/>
  <c r="Q39" i="15"/>
  <c r="P39" i="15"/>
  <c r="F59" i="15"/>
  <c r="N17" i="15"/>
  <c r="N23" i="15"/>
  <c r="N29" i="15"/>
  <c r="N35" i="15"/>
  <c r="N39" i="15"/>
  <c r="N53" i="15"/>
  <c r="J7" i="15"/>
  <c r="O17" i="15"/>
  <c r="O23" i="15"/>
  <c r="O29" i="15"/>
  <c r="O35" i="15"/>
  <c r="O39" i="15"/>
  <c r="Q17" i="15"/>
  <c r="Q23" i="15"/>
  <c r="Q29" i="15"/>
  <c r="Q35" i="15"/>
  <c r="N44" i="15"/>
  <c r="O47" i="15"/>
  <c r="P50" i="15"/>
  <c r="Q53" i="15"/>
  <c r="P47" i="15"/>
  <c r="Q50" i="15"/>
  <c r="Q57" i="15"/>
  <c r="P57" i="15"/>
  <c r="N57" i="15"/>
  <c r="O57" i="15"/>
  <c r="N50" i="15"/>
  <c r="O53" i="15"/>
  <c r="R44" i="15" l="1"/>
  <c r="R36" i="15"/>
  <c r="R42" i="15"/>
  <c r="R22" i="15"/>
  <c r="R54" i="15"/>
  <c r="R38" i="15"/>
  <c r="R28" i="15"/>
  <c r="R41" i="15"/>
  <c r="R47" i="15"/>
  <c r="R56" i="15"/>
  <c r="R43" i="15"/>
  <c r="R32" i="15"/>
  <c r="R19" i="15"/>
  <c r="R13" i="15"/>
  <c r="R26" i="15"/>
  <c r="R39" i="15"/>
  <c r="R25" i="15"/>
  <c r="R11" i="15"/>
  <c r="R27" i="15"/>
  <c r="R10" i="15"/>
  <c r="R52" i="15"/>
  <c r="R29" i="15"/>
  <c r="R46" i="15"/>
  <c r="R40" i="15"/>
  <c r="R20" i="15"/>
  <c r="R23" i="15"/>
  <c r="R18" i="15"/>
  <c r="R16" i="15"/>
  <c r="R57" i="15"/>
  <c r="L7" i="15"/>
  <c r="J59" i="15"/>
  <c r="R17" i="15"/>
  <c r="R45" i="15"/>
  <c r="R31" i="15"/>
  <c r="R8" i="15"/>
  <c r="R37" i="15"/>
  <c r="R53" i="15"/>
  <c r="R21" i="15"/>
  <c r="R12" i="15"/>
  <c r="R14" i="15"/>
  <c r="R48" i="15"/>
  <c r="R30" i="15"/>
  <c r="R15" i="15"/>
  <c r="R51" i="15"/>
  <c r="R34" i="15"/>
  <c r="R9" i="15"/>
  <c r="R35" i="15"/>
  <c r="R50" i="15"/>
  <c r="R24" i="15"/>
  <c r="R49" i="15"/>
  <c r="R55" i="15"/>
  <c r="R33" i="15"/>
  <c r="R58" i="15"/>
  <c r="L59" i="15" l="1"/>
  <c r="O7" i="15"/>
  <c r="O59" i="15" s="1"/>
  <c r="P7" i="15"/>
  <c r="P59" i="15" s="1"/>
  <c r="N7" i="15"/>
  <c r="Q7" i="15"/>
  <c r="Q59" i="15" s="1"/>
  <c r="N59" i="15" l="1"/>
  <c r="R7" i="15"/>
  <c r="R59" i="15" s="1"/>
  <c r="K55" i="6" l="1"/>
  <c r="I55" i="6"/>
  <c r="H55" i="6"/>
  <c r="E55" i="6"/>
  <c r="D55" i="6"/>
  <c r="F54" i="6"/>
  <c r="J54" i="6" s="1"/>
  <c r="L54" i="6" s="1"/>
  <c r="P54" i="6" s="1"/>
  <c r="F53" i="6"/>
  <c r="J53" i="6" s="1"/>
  <c r="L53" i="6" s="1"/>
  <c r="F52" i="6"/>
  <c r="J52" i="6" s="1"/>
  <c r="L52" i="6" s="1"/>
  <c r="F51" i="6"/>
  <c r="J51" i="6" s="1"/>
  <c r="L51" i="6" s="1"/>
  <c r="P51" i="6" s="1"/>
  <c r="F50" i="6"/>
  <c r="J50" i="6" s="1"/>
  <c r="L50" i="6" s="1"/>
  <c r="F49" i="6"/>
  <c r="J49" i="6" s="1"/>
  <c r="L49" i="6" s="1"/>
  <c r="F48" i="6"/>
  <c r="J48" i="6" s="1"/>
  <c r="L48" i="6" s="1"/>
  <c r="P48" i="6" s="1"/>
  <c r="F47" i="6"/>
  <c r="J47" i="6" s="1"/>
  <c r="L47" i="6" s="1"/>
  <c r="Q47" i="6" s="1"/>
  <c r="F46" i="6"/>
  <c r="J46" i="6" s="1"/>
  <c r="L46" i="6" s="1"/>
  <c r="F45" i="6"/>
  <c r="J45" i="6" s="1"/>
  <c r="L45" i="6" s="1"/>
  <c r="P45" i="6" s="1"/>
  <c r="F44" i="6"/>
  <c r="J44" i="6" s="1"/>
  <c r="L44" i="6" s="1"/>
  <c r="Q44" i="6" s="1"/>
  <c r="F43" i="6"/>
  <c r="J43" i="6" s="1"/>
  <c r="L43" i="6" s="1"/>
  <c r="F42" i="6"/>
  <c r="J42" i="6" s="1"/>
  <c r="L42" i="6" s="1"/>
  <c r="P42" i="6" s="1"/>
  <c r="F41" i="6"/>
  <c r="J41" i="6" s="1"/>
  <c r="L41" i="6" s="1"/>
  <c r="F40" i="6"/>
  <c r="J40" i="6" s="1"/>
  <c r="L40" i="6" s="1"/>
  <c r="F39" i="6"/>
  <c r="J39" i="6" s="1"/>
  <c r="L39" i="6" s="1"/>
  <c r="P39" i="6" s="1"/>
  <c r="F38" i="6"/>
  <c r="J38" i="6" s="1"/>
  <c r="L38" i="6" s="1"/>
  <c r="F37" i="6"/>
  <c r="J37" i="6" s="1"/>
  <c r="L37" i="6" s="1"/>
  <c r="O37" i="6" s="1"/>
  <c r="F36" i="6"/>
  <c r="J36" i="6" s="1"/>
  <c r="L36" i="6" s="1"/>
  <c r="P36" i="6" s="1"/>
  <c r="F35" i="6"/>
  <c r="J35" i="6" s="1"/>
  <c r="L35" i="6" s="1"/>
  <c r="F34" i="6"/>
  <c r="J34" i="6" s="1"/>
  <c r="L34" i="6" s="1"/>
  <c r="F33" i="6"/>
  <c r="J33" i="6" s="1"/>
  <c r="L33" i="6" s="1"/>
  <c r="F32" i="6"/>
  <c r="J32" i="6" s="1"/>
  <c r="L32" i="6" s="1"/>
  <c r="F31" i="6"/>
  <c r="J31" i="6" s="1"/>
  <c r="L31" i="6" s="1"/>
  <c r="F30" i="6"/>
  <c r="J30" i="6" s="1"/>
  <c r="L30" i="6" s="1"/>
  <c r="F29" i="6"/>
  <c r="J29" i="6" s="1"/>
  <c r="L29" i="6" s="1"/>
  <c r="O29" i="6" s="1"/>
  <c r="F28" i="6"/>
  <c r="J28" i="6" s="1"/>
  <c r="L28" i="6" s="1"/>
  <c r="F27" i="6"/>
  <c r="J27" i="6" s="1"/>
  <c r="L27" i="6" s="1"/>
  <c r="P27" i="6" s="1"/>
  <c r="F26" i="6"/>
  <c r="J26" i="6" s="1"/>
  <c r="L26" i="6" s="1"/>
  <c r="F25" i="6"/>
  <c r="J25" i="6" s="1"/>
  <c r="L25" i="6" s="1"/>
  <c r="O25" i="6" s="1"/>
  <c r="F24" i="6"/>
  <c r="J24" i="6" s="1"/>
  <c r="L24" i="6" s="1"/>
  <c r="F23" i="6"/>
  <c r="J23" i="6" s="1"/>
  <c r="L23" i="6" s="1"/>
  <c r="P23" i="6" s="1"/>
  <c r="F22" i="6"/>
  <c r="J22" i="6" s="1"/>
  <c r="L22" i="6" s="1"/>
  <c r="F21" i="6"/>
  <c r="J21" i="6" s="1"/>
  <c r="L21" i="6" s="1"/>
  <c r="F20" i="6"/>
  <c r="J20" i="6" s="1"/>
  <c r="L20" i="6" s="1"/>
  <c r="F19" i="6"/>
  <c r="J19" i="6" s="1"/>
  <c r="L19" i="6" s="1"/>
  <c r="F18" i="6"/>
  <c r="J18" i="6" s="1"/>
  <c r="L18" i="6" s="1"/>
  <c r="F17" i="6"/>
  <c r="J17" i="6" s="1"/>
  <c r="L17" i="6" s="1"/>
  <c r="F16" i="6"/>
  <c r="J16" i="6" s="1"/>
  <c r="L16" i="6" s="1"/>
  <c r="F15" i="6"/>
  <c r="J15" i="6" s="1"/>
  <c r="L15" i="6" s="1"/>
  <c r="F14" i="6"/>
  <c r="J14" i="6" s="1"/>
  <c r="L14" i="6" s="1"/>
  <c r="F13" i="6"/>
  <c r="J13" i="6" s="1"/>
  <c r="L13" i="6" s="1"/>
  <c r="F12" i="6"/>
  <c r="J12" i="6" s="1"/>
  <c r="L12" i="6" s="1"/>
  <c r="P12" i="6" s="1"/>
  <c r="F11" i="6"/>
  <c r="J11" i="6" s="1"/>
  <c r="L11" i="6" s="1"/>
  <c r="F10" i="6"/>
  <c r="J10" i="6" s="1"/>
  <c r="L10" i="6" s="1"/>
  <c r="F9" i="6"/>
  <c r="J9" i="6" s="1"/>
  <c r="L9" i="6" s="1"/>
  <c r="P9" i="6" s="1"/>
  <c r="F8" i="6"/>
  <c r="J8" i="6" s="1"/>
  <c r="L8" i="6" s="1"/>
  <c r="F7" i="6"/>
  <c r="J7" i="6" s="1"/>
  <c r="L7" i="6" s="1"/>
  <c r="O7" i="6" s="1"/>
  <c r="P26" i="6" l="1"/>
  <c r="R26" i="6" s="1"/>
  <c r="O26" i="6"/>
  <c r="N26" i="6"/>
  <c r="P30" i="6"/>
  <c r="O30" i="6"/>
  <c r="N30" i="6"/>
  <c r="O10" i="6"/>
  <c r="P10" i="6"/>
  <c r="N10" i="6"/>
  <c r="O51" i="6"/>
  <c r="Q54" i="6"/>
  <c r="Q36" i="6"/>
  <c r="N51" i="6"/>
  <c r="N54" i="6"/>
  <c r="Q48" i="6"/>
  <c r="Q51" i="6"/>
  <c r="O54" i="6"/>
  <c r="O32" i="6"/>
  <c r="P32" i="6"/>
  <c r="Q32" i="6"/>
  <c r="N32" i="6"/>
  <c r="O12" i="6"/>
  <c r="Q10" i="6"/>
  <c r="Q26" i="6"/>
  <c r="Q30" i="6"/>
  <c r="N36" i="6"/>
  <c r="P44" i="6"/>
  <c r="O36" i="6"/>
  <c r="P8" i="6"/>
  <c r="Q8" i="6"/>
  <c r="O8" i="6"/>
  <c r="N8" i="6"/>
  <c r="O50" i="6"/>
  <c r="N50" i="6"/>
  <c r="Q50" i="6"/>
  <c r="P50" i="6"/>
  <c r="Q18" i="6"/>
  <c r="N18" i="6"/>
  <c r="O18" i="6"/>
  <c r="P18" i="6"/>
  <c r="P17" i="6"/>
  <c r="O17" i="6"/>
  <c r="Q17" i="6"/>
  <c r="N17" i="6"/>
  <c r="Q21" i="6"/>
  <c r="N21" i="6"/>
  <c r="P21" i="6"/>
  <c r="O21" i="6"/>
  <c r="O35" i="6"/>
  <c r="N35" i="6"/>
  <c r="Q35" i="6"/>
  <c r="P35" i="6"/>
  <c r="N46" i="6"/>
  <c r="Q46" i="6"/>
  <c r="P46" i="6"/>
  <c r="O46" i="6"/>
  <c r="N49" i="6"/>
  <c r="Q49" i="6"/>
  <c r="P49" i="6"/>
  <c r="O49" i="6"/>
  <c r="P11" i="6"/>
  <c r="O11" i="6"/>
  <c r="N11" i="6"/>
  <c r="Q11" i="6"/>
  <c r="O13" i="6"/>
  <c r="N13" i="6"/>
  <c r="Q13" i="6"/>
  <c r="P13" i="6"/>
  <c r="O22" i="6"/>
  <c r="Q22" i="6"/>
  <c r="P22" i="6"/>
  <c r="N22" i="6"/>
  <c r="N52" i="6"/>
  <c r="Q52" i="6"/>
  <c r="P52" i="6"/>
  <c r="O52" i="6"/>
  <c r="P14" i="6"/>
  <c r="N14" i="6"/>
  <c r="Q14" i="6"/>
  <c r="O14" i="6"/>
  <c r="O41" i="6"/>
  <c r="N41" i="6"/>
  <c r="Q41" i="6"/>
  <c r="P41" i="6"/>
  <c r="O53" i="6"/>
  <c r="N53" i="6"/>
  <c r="Q53" i="6"/>
  <c r="P53" i="6"/>
  <c r="O19" i="6"/>
  <c r="P19" i="6"/>
  <c r="Q19" i="6"/>
  <c r="N19" i="6"/>
  <c r="P33" i="6"/>
  <c r="Q33" i="6"/>
  <c r="N33" i="6"/>
  <c r="O33" i="6"/>
  <c r="O38" i="6"/>
  <c r="N38" i="6"/>
  <c r="P38" i="6"/>
  <c r="Q38" i="6"/>
  <c r="Q15" i="6"/>
  <c r="N15" i="6"/>
  <c r="P15" i="6"/>
  <c r="O15" i="6"/>
  <c r="P20" i="6"/>
  <c r="Q20" i="6"/>
  <c r="O20" i="6"/>
  <c r="N20" i="6"/>
  <c r="O16" i="6"/>
  <c r="N16" i="6"/>
  <c r="P16" i="6"/>
  <c r="Q16" i="6"/>
  <c r="Q24" i="6"/>
  <c r="N24" i="6"/>
  <c r="O24" i="6"/>
  <c r="P24" i="6"/>
  <c r="N28" i="6"/>
  <c r="Q28" i="6"/>
  <c r="P28" i="6"/>
  <c r="O28" i="6"/>
  <c r="N34" i="6"/>
  <c r="Q34" i="6"/>
  <c r="P34" i="6"/>
  <c r="O34" i="6"/>
  <c r="N43" i="6"/>
  <c r="Q43" i="6"/>
  <c r="P43" i="6"/>
  <c r="O43" i="6"/>
  <c r="N31" i="6"/>
  <c r="Q31" i="6"/>
  <c r="N40" i="6"/>
  <c r="Q40" i="6"/>
  <c r="P40" i="6"/>
  <c r="O9" i="6"/>
  <c r="N23" i="6"/>
  <c r="N25" i="6"/>
  <c r="P47" i="6"/>
  <c r="O23" i="6"/>
  <c r="P25" i="6"/>
  <c r="O27" i="6"/>
  <c r="P31" i="6"/>
  <c r="O39" i="6"/>
  <c r="N42" i="6"/>
  <c r="Q7" i="6"/>
  <c r="J55" i="6"/>
  <c r="Q12" i="6"/>
  <c r="N12" i="6"/>
  <c r="P37" i="6"/>
  <c r="N37" i="6"/>
  <c r="Q37" i="6"/>
  <c r="O44" i="6"/>
  <c r="N44" i="6"/>
  <c r="Q45" i="6"/>
  <c r="O48" i="6"/>
  <c r="F55" i="6"/>
  <c r="Q9" i="6"/>
  <c r="N9" i="6"/>
  <c r="O47" i="6"/>
  <c r="N47" i="6"/>
  <c r="N7" i="6"/>
  <c r="N27" i="6"/>
  <c r="N29" i="6"/>
  <c r="O31" i="6"/>
  <c r="N39" i="6"/>
  <c r="O40" i="6"/>
  <c r="P7" i="6"/>
  <c r="P29" i="6"/>
  <c r="Q23" i="6"/>
  <c r="Q25" i="6"/>
  <c r="Q27" i="6"/>
  <c r="Q29" i="6"/>
  <c r="Q39" i="6"/>
  <c r="O42" i="6"/>
  <c r="N45" i="6"/>
  <c r="L55" i="6"/>
  <c r="Q42" i="6"/>
  <c r="O45" i="6"/>
  <c r="N48" i="6"/>
  <c r="Q55" i="6" l="1"/>
  <c r="R10" i="6"/>
  <c r="R32" i="6"/>
  <c r="R30" i="6"/>
  <c r="R22" i="6"/>
  <c r="R20" i="6"/>
  <c r="R36" i="6"/>
  <c r="R51" i="6"/>
  <c r="R34" i="6"/>
  <c r="R52" i="6"/>
  <c r="R27" i="6"/>
  <c r="R48" i="6"/>
  <c r="R54" i="6"/>
  <c r="R12" i="6"/>
  <c r="R25" i="6"/>
  <c r="O55" i="6"/>
  <c r="R8" i="6"/>
  <c r="R42" i="6"/>
  <c r="R40" i="6"/>
  <c r="R33" i="6"/>
  <c r="R45" i="6"/>
  <c r="R29" i="6"/>
  <c r="R16" i="6"/>
  <c r="R38" i="6"/>
  <c r="R19" i="6"/>
  <c r="R53" i="6"/>
  <c r="R35" i="6"/>
  <c r="R17" i="6"/>
  <c r="R18" i="6"/>
  <c r="P55" i="6"/>
  <c r="N55" i="6"/>
  <c r="R7" i="6"/>
  <c r="R37" i="6"/>
  <c r="R24" i="6"/>
  <c r="R15" i="6"/>
  <c r="R14" i="6"/>
  <c r="R13" i="6"/>
  <c r="R47" i="6"/>
  <c r="R43" i="6"/>
  <c r="R46" i="6"/>
  <c r="R39" i="6"/>
  <c r="R23" i="6"/>
  <c r="R31" i="6"/>
  <c r="R41" i="6"/>
  <c r="R21" i="6"/>
  <c r="R50" i="6"/>
  <c r="R9" i="6"/>
  <c r="R44" i="6"/>
  <c r="R28" i="6"/>
  <c r="R11" i="6"/>
  <c r="R49" i="6"/>
  <c r="R55" i="6" l="1"/>
</calcChain>
</file>

<file path=xl/sharedStrings.xml><?xml version="1.0" encoding="utf-8"?>
<sst xmlns="http://schemas.openxmlformats.org/spreadsheetml/2006/main" count="236" uniqueCount="109">
  <si>
    <t>TOTAL</t>
  </si>
  <si>
    <t>San Pedro La Laguna</t>
  </si>
  <si>
    <t>Jutiapa</t>
  </si>
  <si>
    <t>Aguacatán</t>
  </si>
  <si>
    <t>Chimaltenango</t>
  </si>
  <si>
    <t>Villa Canales</t>
  </si>
  <si>
    <t>Huehuetenango</t>
  </si>
  <si>
    <t>San Marcos</t>
  </si>
  <si>
    <t>Retalhuleu</t>
  </si>
  <si>
    <t>Totonicapán</t>
  </si>
  <si>
    <t>Cuilapa</t>
  </si>
  <si>
    <t>Barberena</t>
  </si>
  <si>
    <t>Chiantla</t>
  </si>
  <si>
    <t>Chiquimula</t>
  </si>
  <si>
    <t>Jalapa</t>
  </si>
  <si>
    <t>Nueva Santa Rosa</t>
  </si>
  <si>
    <t>Amatitlán</t>
  </si>
  <si>
    <t>DEPARTAMENTO DE OPERACIONES POSTALES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</si>
  <si>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</si>
  <si>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</si>
  <si>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</si>
  <si>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</si>
  <si>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</si>
  <si>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</si>
  <si>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</si>
  <si>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</si>
  <si>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</si>
  <si>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</si>
  <si>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XINCA</t>
  </si>
  <si>
    <t>OTROS</t>
  </si>
  <si>
    <t>Central</t>
  </si>
  <si>
    <t>Todos Santos Cuchumatanes</t>
  </si>
  <si>
    <t>Salamá, Baja Verapaz</t>
  </si>
  <si>
    <t>Quetzaltenángo</t>
  </si>
  <si>
    <t>Antigua Guatemala</t>
  </si>
  <si>
    <t>Pan Pablo La Laguna</t>
  </si>
  <si>
    <t>Tejutla</t>
  </si>
  <si>
    <t xml:space="preserve">Santa Cruz del Quiche </t>
  </si>
  <si>
    <t>Uspantán</t>
  </si>
  <si>
    <t>Playa Grande Ixcán</t>
  </si>
  <si>
    <t>Guastatoya</t>
  </si>
  <si>
    <t>Santa Lucía Cotzumalguapa</t>
  </si>
  <si>
    <t xml:space="preserve">San Mateo Ixtatán </t>
  </si>
  <si>
    <t>Cobán, Alta Verapaz</t>
  </si>
  <si>
    <t>Puerto Barrios</t>
  </si>
  <si>
    <t>Morales</t>
  </si>
  <si>
    <t>San Juan Sacatepequez</t>
  </si>
  <si>
    <t>El Rico</t>
  </si>
  <si>
    <t>TOTALES GENERALES</t>
  </si>
  <si>
    <t>FEBRERO</t>
  </si>
  <si>
    <t>Nentón</t>
  </si>
  <si>
    <t>Esquipulas</t>
  </si>
  <si>
    <t>Pueblo Nuevo Viñas</t>
  </si>
  <si>
    <t>Concepción Sololá</t>
  </si>
  <si>
    <t>La Union</t>
  </si>
  <si>
    <t>Usumatlan</t>
  </si>
  <si>
    <t>Concepcion Las Minas</t>
  </si>
  <si>
    <t>Fronteras, Rio Dulce, Livingston</t>
  </si>
  <si>
    <t>Puerto de San Jose</t>
  </si>
  <si>
    <t>San José La Máquina</t>
  </si>
  <si>
    <t>San Jerónimo</t>
  </si>
  <si>
    <t>Morazán</t>
  </si>
  <si>
    <t>San Fernando El Chahal</t>
  </si>
  <si>
    <t>Escuintla</t>
  </si>
  <si>
    <t>METAS FISICAS USUARIO BENEFICIADO FEBRERO 2,021</t>
  </si>
  <si>
    <t>La Blanca</t>
  </si>
  <si>
    <t>El Palmar</t>
  </si>
  <si>
    <t>San Felipe</t>
  </si>
  <si>
    <t>Ocos</t>
  </si>
  <si>
    <t>AGOSTO</t>
  </si>
  <si>
    <t>METAS FISICAS ENTREGA PAQUETERIA AGOSTO 2,021</t>
  </si>
  <si>
    <t>San Pablo La Laguna</t>
  </si>
  <si>
    <t>METAS FISICAS AGOSTO 2021</t>
  </si>
  <si>
    <t xml:space="preserve">No. </t>
  </si>
  <si>
    <t xml:space="preserve">AGENCIA </t>
  </si>
  <si>
    <t xml:space="preserve">MASCULINO </t>
  </si>
  <si>
    <t xml:space="preserve">FEMENINO </t>
  </si>
  <si>
    <t xml:space="preserve">TOTAL </t>
  </si>
  <si>
    <t>DIRECCIÓN GENERAL DE CORREOS Y TELÉGRAFOS</t>
  </si>
  <si>
    <r>
      <t>Departamento Operaciones</t>
    </r>
    <r>
      <rPr>
        <b/>
        <u/>
        <sz val="12"/>
        <color rgb="FF000000"/>
        <rFont val="Garamond"/>
        <family val="1"/>
      </rPr>
      <t xml:space="preserve"> </t>
    </r>
    <r>
      <rPr>
        <b/>
        <sz val="12"/>
        <color rgb="FF000000"/>
        <rFont val="Garamond"/>
        <family val="1"/>
      </rPr>
      <t>Postales</t>
    </r>
    <r>
      <rPr>
        <b/>
        <u/>
        <sz val="12"/>
        <color rgb="FF000000"/>
        <rFont val="Garamond"/>
        <family val="1"/>
      </rPr>
      <t xml:space="preserve">                 </t>
    </r>
  </si>
  <si>
    <t xml:space="preserve">Informe de Actividades de Agosto </t>
  </si>
  <si>
    <t>Cuadro No. 1</t>
  </si>
  <si>
    <t>Actividades Dinámicas</t>
  </si>
  <si>
    <t>Asunto o Problema</t>
  </si>
  <si>
    <t>Actividad realizada</t>
  </si>
  <si>
    <t>Situación actual</t>
  </si>
  <si>
    <t xml:space="preserve">Avance             </t>
  </si>
  <si>
    <t xml:space="preserve"> %</t>
  </si>
  <si>
    <t>Actividad pendiente</t>
  </si>
  <si>
    <t>Responsable</t>
  </si>
  <si>
    <t>Metas Físicas</t>
  </si>
  <si>
    <t>Entrega de piezas postales  por parte de las Agencias de la Dirección General de Correos y Telégrafos.</t>
  </si>
  <si>
    <t>Informe de cumplimiento trasladado a la Unidad de Planificación y Desarrollo Institucional, cumpliendo 39,184 de las 51,707 metas proyectadas para el mes de Agosto  de 2,021.</t>
  </si>
  <si>
    <t>-----------</t>
  </si>
  <si>
    <t>Coordinador del Departamento de Operaciones Postales,</t>
  </si>
  <si>
    <t>Técnicos Operativos.</t>
  </si>
  <si>
    <t>Informe general mensual del Departamento de Operaciones Postales</t>
  </si>
  <si>
    <t>Reporte de las actividades relevantes realizadas durante el mes para conocimiento del  Director General de la DGCT, y Departamento de Control de Gestión de la DGCYT.</t>
  </si>
  <si>
    <t>Trasladado  al Director General del Ramo.</t>
  </si>
  <si>
    <t>------------------</t>
  </si>
  <si>
    <t>Coordinador del Departamento de Operaciones Postales, Técnicos Operativos.</t>
  </si>
  <si>
    <t>Anomalías en encomiendas Postales que ingresan a Guatemala.</t>
  </si>
  <si>
    <t>Verificación de ingreso y apertura de envíos postales en Almacén de Fardos Postales, de administraciones postales de origen.</t>
  </si>
  <si>
    <t>Cumplido</t>
  </si>
  <si>
    <t>-----------------</t>
  </si>
  <si>
    <t>Fardos Postales en Zona 1</t>
  </si>
  <si>
    <t>Ingreso de planta de procesamiento postal a Fardos Postales zona 1, sacas con envíos internacionales de diferentes categorías para ser entregados por la Aduana a los Clientes.</t>
  </si>
  <si>
    <t>Planta de Procesamiento Postal</t>
  </si>
  <si>
    <t xml:space="preserve">Ingreso a Planta de Procesamiento Postal, sacas con envíos internacionales de diferentes categorías provenientes de diferentes administraciones postales de los países miembros de UPU.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</si>
</sst>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2"/>
      <color theme="1"/>
      <name val="Century Gothic"/>
      <family val="2"/>
    </font>
    <font>
      <b/>
      <sz val="12"/>
      <color rgb="FF000000"/>
      <name val="Garamond"/>
      <family val="1"/>
    </font>
    <font>
      <b/>
      <u/>
      <sz val="12"/>
      <color rgb="FF000000"/>
      <name val="Garamond"/>
      <family val="1"/>
    </font>
    <font>
      <b/>
      <sz val="9"/>
      <color rgb="FF000000"/>
      <name val="Garamond"/>
      <family val="1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1" fontId="0" fillId="3" borderId="10" xfId="0" applyNumberFormat="1" applyFont="1" applyFill="1" applyBorder="1" applyAlignment="1">
      <alignment horizontal="center" vertical="center" wrapText="1"/>
    </xf>
    <xf numFmtId="1" fontId="0" fillId="3" borderId="11" xfId="0" applyNumberFormat="1" applyFont="1" applyFill="1" applyBorder="1" applyAlignment="1">
      <alignment horizontal="center" vertical="center" wrapText="1"/>
    </xf>
    <xf numFmtId="1" fontId="0" fillId="3" borderId="12" xfId="0" applyNumberFormat="1" applyFont="1" applyFill="1" applyBorder="1" applyAlignment="1">
      <alignment horizontal="center" vertical="center" wrapText="1"/>
    </xf>
    <xf numFmtId="1" fontId="0" fillId="3" borderId="0" xfId="0" applyNumberFormat="1" applyFill="1"/>
    <xf numFmtId="0" fontId="0" fillId="3" borderId="0" xfId="0" applyFill="1"/>
    <xf numFmtId="0" fontId="4" fillId="3" borderId="13" xfId="0" applyFon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2" applyFont="1" applyFill="1" applyBorder="1"/>
    <xf numFmtId="3" fontId="3" fillId="3" borderId="8" xfId="0" applyNumberFormat="1" applyFont="1" applyFill="1" applyBorder="1" applyAlignment="1">
      <alignment horizontal="center"/>
    </xf>
    <xf numFmtId="10" fontId="0" fillId="3" borderId="0" xfId="1" applyNumberFormat="1" applyFont="1" applyFill="1"/>
    <xf numFmtId="3" fontId="0" fillId="0" borderId="0" xfId="0" applyNumberFormat="1"/>
    <xf numFmtId="0" fontId="0" fillId="3" borderId="14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/>
    </xf>
    <xf numFmtId="0" fontId="0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 vertical="center"/>
    </xf>
    <xf numFmtId="0" fontId="4" fillId="3" borderId="21" xfId="0" applyFont="1" applyFill="1" applyBorder="1"/>
    <xf numFmtId="0" fontId="5" fillId="3" borderId="22" xfId="0" applyFont="1" applyFill="1" applyBorder="1" applyAlignment="1">
      <alignment horizontal="left" vertical="center"/>
    </xf>
    <xf numFmtId="1" fontId="0" fillId="3" borderId="14" xfId="0" applyNumberFormat="1" applyFont="1" applyFill="1" applyBorder="1" applyAlignment="1">
      <alignment horizontal="center" vertical="center" wrapText="1"/>
    </xf>
    <xf numFmtId="1" fontId="0" fillId="3" borderId="13" xfId="0" applyNumberFormat="1" applyFont="1" applyFill="1" applyBorder="1" applyAlignment="1">
      <alignment horizontal="center" vertical="center" wrapText="1"/>
    </xf>
    <xf numFmtId="1" fontId="0" fillId="3" borderId="16" xfId="0" applyNumberFormat="1" applyFont="1" applyFill="1" applyBorder="1" applyAlignment="1">
      <alignment horizontal="center" vertical="center" wrapText="1"/>
    </xf>
    <xf numFmtId="1" fontId="0" fillId="3" borderId="17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vertical="center"/>
    </xf>
    <xf numFmtId="0" fontId="4" fillId="3" borderId="14" xfId="0" applyFont="1" applyFill="1" applyBorder="1"/>
    <xf numFmtId="0" fontId="5" fillId="3" borderId="24" xfId="0" applyFon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0" fontId="5" fillId="3" borderId="25" xfId="0" applyFont="1" applyFill="1" applyBorder="1" applyAlignment="1">
      <alignment horizontal="left" vertical="center"/>
    </xf>
    <xf numFmtId="0" fontId="3" fillId="3" borderId="3" xfId="2" applyFont="1" applyFill="1" applyBorder="1"/>
    <xf numFmtId="1" fontId="0" fillId="3" borderId="24" xfId="0" applyNumberFormat="1" applyFont="1" applyFill="1" applyBorder="1" applyAlignment="1">
      <alignment horizontal="center" vertical="center" wrapText="1"/>
    </xf>
    <xf numFmtId="1" fontId="0" fillId="3" borderId="25" xfId="0" applyNumberFormat="1" applyFont="1" applyFill="1" applyBorder="1" applyAlignment="1">
      <alignment horizontal="center" vertical="center" wrapText="1"/>
    </xf>
    <xf numFmtId="1" fontId="0" fillId="3" borderId="26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4" borderId="25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9" fontId="15" fillId="0" borderId="5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9" fontId="15" fillId="0" borderId="3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10" fontId="15" fillId="0" borderId="8" xfId="0" applyNumberFormat="1" applyFont="1" applyBorder="1" applyAlignment="1">
      <alignment horizontal="center" vertical="center" wrapText="1"/>
    </xf>
    <xf numFmtId="9" fontId="15" fillId="0" borderId="4" xfId="0" applyNumberFormat="1" applyFont="1" applyBorder="1" applyAlignment="1">
      <alignment horizontal="center" vertical="center" wrapText="1"/>
    </xf>
    <xf numFmtId="9" fontId="15" fillId="0" borderId="8" xfId="0" applyNumberFormat="1" applyFont="1" applyBorder="1" applyAlignment="1">
      <alignment horizontal="center" vertical="center" wrapText="1"/>
    </xf>
    <xf numFmtId="0" fontId="3" fillId="3" borderId="0" xfId="2" applyFont="1" applyFill="1" applyBorder="1"/>
    <xf numFmtId="3" fontId="3" fillId="3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3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ESTADISTICAS\jorge%20perez%202021\metas%20fisicas%20aprobado%202,021\Metas%20fisicas%202,021\Operacines%20Noviembre%202020\METAS%20FISICAS%20%20NOV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ETNIAS"/>
    </sheetNames>
    <sheetDataSet>
      <sheetData sheetId="0" refreshError="1"/>
      <sheetData sheetId="1" refreshError="1">
        <row r="5">
          <cell r="B5">
            <v>13.4</v>
          </cell>
          <cell r="C5">
            <v>0.2</v>
          </cell>
          <cell r="D5">
            <v>0.1</v>
          </cell>
          <cell r="E5">
            <v>86.3</v>
          </cell>
        </row>
        <row r="6">
          <cell r="B6">
            <v>13.4</v>
          </cell>
          <cell r="C6">
            <v>0.2</v>
          </cell>
          <cell r="D6">
            <v>0.1</v>
          </cell>
          <cell r="E6">
            <v>86.3</v>
          </cell>
        </row>
        <row r="7">
          <cell r="B7">
            <v>40.200000000000003</v>
          </cell>
          <cell r="C7">
            <v>0.1</v>
          </cell>
          <cell r="D7">
            <v>0.1</v>
          </cell>
          <cell r="E7">
            <v>59.6</v>
          </cell>
        </row>
        <row r="8">
          <cell r="B8">
            <v>13.4</v>
          </cell>
          <cell r="C8">
            <v>0.2</v>
          </cell>
          <cell r="D8">
            <v>0.1</v>
          </cell>
          <cell r="E8">
            <v>86.3</v>
          </cell>
        </row>
        <row r="9">
          <cell r="B9">
            <v>5.0999999999999996</v>
          </cell>
          <cell r="C9">
            <v>0.1</v>
          </cell>
          <cell r="D9">
            <v>0.04</v>
          </cell>
          <cell r="E9">
            <v>94.76</v>
          </cell>
        </row>
        <row r="10">
          <cell r="B10">
            <v>5.0999999999999996</v>
          </cell>
          <cell r="C10">
            <v>0.1</v>
          </cell>
          <cell r="D10">
            <v>0.04</v>
          </cell>
          <cell r="E10">
            <v>94.76</v>
          </cell>
        </row>
        <row r="11">
          <cell r="B11">
            <v>5.0999999999999996</v>
          </cell>
          <cell r="C11">
            <v>0.1</v>
          </cell>
          <cell r="D11">
            <v>0.04</v>
          </cell>
          <cell r="E11">
            <v>94.76</v>
          </cell>
        </row>
        <row r="12">
          <cell r="B12">
            <v>78.2</v>
          </cell>
          <cell r="C12">
            <v>0.1</v>
          </cell>
          <cell r="D12">
            <v>0.04</v>
          </cell>
          <cell r="E12">
            <v>21.66</v>
          </cell>
        </row>
        <row r="13">
          <cell r="B13">
            <v>13.4</v>
          </cell>
          <cell r="C13">
            <v>0.2</v>
          </cell>
          <cell r="D13">
            <v>0.1</v>
          </cell>
          <cell r="E13">
            <v>86.3</v>
          </cell>
        </row>
        <row r="14">
          <cell r="B14">
            <v>2</v>
          </cell>
          <cell r="C14">
            <v>0.2</v>
          </cell>
          <cell r="D14">
            <v>14.1</v>
          </cell>
          <cell r="E14">
            <v>83.7</v>
          </cell>
        </row>
        <row r="15">
          <cell r="B15">
            <v>2</v>
          </cell>
          <cell r="C15">
            <v>0.2</v>
          </cell>
          <cell r="D15">
            <v>14.1</v>
          </cell>
          <cell r="E15">
            <v>83.7</v>
          </cell>
        </row>
        <row r="16">
          <cell r="B16">
            <v>2</v>
          </cell>
          <cell r="C16">
            <v>0.2</v>
          </cell>
          <cell r="D16">
            <v>14.1</v>
          </cell>
          <cell r="E16">
            <v>83.7</v>
          </cell>
        </row>
        <row r="17">
          <cell r="B17">
            <v>2</v>
          </cell>
          <cell r="C17">
            <v>0.2</v>
          </cell>
          <cell r="D17">
            <v>14.1</v>
          </cell>
          <cell r="E17">
            <v>83.7</v>
          </cell>
        </row>
        <row r="18">
          <cell r="B18">
            <v>7.3</v>
          </cell>
          <cell r="C18">
            <v>0.2</v>
          </cell>
          <cell r="D18">
            <v>31.7</v>
          </cell>
          <cell r="E18">
            <v>60.8</v>
          </cell>
        </row>
        <row r="19">
          <cell r="B19">
            <v>1</v>
          </cell>
          <cell r="C19">
            <v>0.2</v>
          </cell>
          <cell r="D19">
            <v>19.3</v>
          </cell>
          <cell r="E19">
            <v>79.5</v>
          </cell>
        </row>
        <row r="20">
          <cell r="B20">
            <v>65</v>
          </cell>
          <cell r="C20">
            <v>0.1</v>
          </cell>
          <cell r="D20">
            <v>0</v>
          </cell>
          <cell r="E20">
            <v>34.9</v>
          </cell>
        </row>
        <row r="21">
          <cell r="B21">
            <v>65</v>
          </cell>
          <cell r="C21">
            <v>0.1</v>
          </cell>
          <cell r="D21">
            <v>0</v>
          </cell>
          <cell r="E21">
            <v>34.9</v>
          </cell>
        </row>
        <row r="22">
          <cell r="B22">
            <v>65</v>
          </cell>
          <cell r="C22">
            <v>0.1</v>
          </cell>
          <cell r="D22">
            <v>0</v>
          </cell>
          <cell r="E22">
            <v>34.9</v>
          </cell>
        </row>
        <row r="23">
          <cell r="B23">
            <v>65</v>
          </cell>
          <cell r="C23">
            <v>0.1</v>
          </cell>
          <cell r="D23">
            <v>0</v>
          </cell>
          <cell r="E23">
            <v>34.9</v>
          </cell>
        </row>
        <row r="24">
          <cell r="B24">
            <v>65</v>
          </cell>
          <cell r="C24">
            <v>0.1</v>
          </cell>
          <cell r="D24">
            <v>0</v>
          </cell>
          <cell r="E24">
            <v>34.9</v>
          </cell>
        </row>
        <row r="25">
          <cell r="B25">
            <v>89.2</v>
          </cell>
          <cell r="C25">
            <v>0.1</v>
          </cell>
          <cell r="D25">
            <v>0.01</v>
          </cell>
          <cell r="E25">
            <v>10.69</v>
          </cell>
        </row>
        <row r="26">
          <cell r="B26">
            <v>89.2</v>
          </cell>
          <cell r="C26">
            <v>0.1</v>
          </cell>
          <cell r="D26">
            <v>0.01</v>
          </cell>
          <cell r="E26">
            <v>10.69</v>
          </cell>
        </row>
        <row r="27">
          <cell r="B27">
            <v>26.8</v>
          </cell>
          <cell r="C27">
            <v>0.2</v>
          </cell>
          <cell r="D27">
            <v>0.01</v>
          </cell>
          <cell r="E27">
            <v>72.989999999999995</v>
          </cell>
        </row>
        <row r="28">
          <cell r="B28">
            <v>26.8</v>
          </cell>
          <cell r="C28">
            <v>0.2</v>
          </cell>
          <cell r="D28">
            <v>0.01</v>
          </cell>
          <cell r="E28">
            <v>72.989999999999995</v>
          </cell>
        </row>
        <row r="29">
          <cell r="B29">
            <v>1.5</v>
          </cell>
          <cell r="C29">
            <v>0.1</v>
          </cell>
          <cell r="D29">
            <v>98.2</v>
          </cell>
          <cell r="E29">
            <v>0.2</v>
          </cell>
        </row>
        <row r="30">
          <cell r="B30">
            <v>1.5</v>
          </cell>
          <cell r="C30">
            <v>0.1</v>
          </cell>
          <cell r="D30">
            <v>98.2</v>
          </cell>
          <cell r="E30">
            <v>0.2</v>
          </cell>
        </row>
        <row r="31">
          <cell r="B31">
            <v>1.9</v>
          </cell>
          <cell r="C31">
            <v>0.1</v>
          </cell>
          <cell r="D31">
            <v>0.02</v>
          </cell>
          <cell r="E31">
            <v>97.98</v>
          </cell>
        </row>
        <row r="32">
          <cell r="B32">
            <v>1.9</v>
          </cell>
          <cell r="C32">
            <v>0.1</v>
          </cell>
          <cell r="D32">
            <v>0.02</v>
          </cell>
          <cell r="E32">
            <v>97.98</v>
          </cell>
        </row>
        <row r="33">
          <cell r="B33">
            <v>28.2</v>
          </cell>
          <cell r="C33">
            <v>0.7</v>
          </cell>
          <cell r="D33">
            <v>0.03</v>
          </cell>
          <cell r="E33">
            <v>71.069999999999993</v>
          </cell>
        </row>
        <row r="34">
          <cell r="B34">
            <v>28.2</v>
          </cell>
          <cell r="C34">
            <v>0.7</v>
          </cell>
          <cell r="D34">
            <v>0.03</v>
          </cell>
          <cell r="E34">
            <v>71.069999999999993</v>
          </cell>
        </row>
        <row r="35">
          <cell r="B35">
            <v>28.2</v>
          </cell>
          <cell r="C35">
            <v>0.7</v>
          </cell>
          <cell r="D35">
            <v>0.03</v>
          </cell>
          <cell r="E35">
            <v>71.069999999999993</v>
          </cell>
        </row>
        <row r="36">
          <cell r="B36">
            <v>28.2</v>
          </cell>
          <cell r="C36">
            <v>0.7</v>
          </cell>
          <cell r="D36">
            <v>0.03</v>
          </cell>
          <cell r="E36">
            <v>71.069999999999993</v>
          </cell>
        </row>
        <row r="37">
          <cell r="B37">
            <v>50.9</v>
          </cell>
          <cell r="C37">
            <v>0.1</v>
          </cell>
          <cell r="D37">
            <v>0.03</v>
          </cell>
          <cell r="E37">
            <v>48.97</v>
          </cell>
        </row>
        <row r="38">
          <cell r="B38">
            <v>30.8</v>
          </cell>
          <cell r="C38">
            <v>0.1</v>
          </cell>
          <cell r="D38">
            <v>0.01</v>
          </cell>
          <cell r="E38">
            <v>69.09</v>
          </cell>
        </row>
        <row r="39">
          <cell r="B39">
            <v>30.8</v>
          </cell>
          <cell r="C39">
            <v>0.1</v>
          </cell>
          <cell r="D39">
            <v>0.01</v>
          </cell>
          <cell r="E39">
            <v>69.09</v>
          </cell>
        </row>
        <row r="40">
          <cell r="B40">
            <v>15</v>
          </cell>
          <cell r="C40">
            <v>0.1</v>
          </cell>
          <cell r="D40">
            <v>0.02</v>
          </cell>
          <cell r="E40">
            <v>84.88</v>
          </cell>
        </row>
        <row r="41">
          <cell r="B41">
            <v>38.1</v>
          </cell>
          <cell r="C41">
            <v>0.1</v>
          </cell>
          <cell r="D41">
            <v>0.04</v>
          </cell>
          <cell r="E41">
            <v>61.76</v>
          </cell>
        </row>
        <row r="42">
          <cell r="B42">
            <v>98</v>
          </cell>
          <cell r="C42">
            <v>0.1</v>
          </cell>
          <cell r="D42">
            <v>0.01</v>
          </cell>
          <cell r="E42">
            <v>1.89</v>
          </cell>
        </row>
        <row r="43">
          <cell r="B43">
            <v>96.4</v>
          </cell>
          <cell r="C43">
            <v>0.1</v>
          </cell>
          <cell r="D43">
            <v>0.01</v>
          </cell>
          <cell r="E43">
            <v>3.49</v>
          </cell>
        </row>
        <row r="44">
          <cell r="B44">
            <v>96.4</v>
          </cell>
          <cell r="C44">
            <v>0.1</v>
          </cell>
          <cell r="D44">
            <v>0.01</v>
          </cell>
          <cell r="E44">
            <v>3.49</v>
          </cell>
        </row>
        <row r="45">
          <cell r="B45">
            <v>96.4</v>
          </cell>
          <cell r="C45">
            <v>0.1</v>
          </cell>
          <cell r="D45">
            <v>0.01</v>
          </cell>
          <cell r="E45">
            <v>3.49</v>
          </cell>
        </row>
        <row r="46">
          <cell r="B46">
            <v>93</v>
          </cell>
          <cell r="C46">
            <v>0.1</v>
          </cell>
          <cell r="D46">
            <v>0.01</v>
          </cell>
          <cell r="E46">
            <v>6.89</v>
          </cell>
        </row>
        <row r="47">
          <cell r="B47">
            <v>93</v>
          </cell>
          <cell r="C47">
            <v>0.1</v>
          </cell>
          <cell r="D47">
            <v>0.01</v>
          </cell>
          <cell r="E47">
            <v>6.89</v>
          </cell>
        </row>
        <row r="48">
          <cell r="B48">
            <v>60</v>
          </cell>
          <cell r="C48">
            <v>0.1</v>
          </cell>
          <cell r="D48">
            <v>0.02</v>
          </cell>
          <cell r="E48">
            <v>39.880000000000003</v>
          </cell>
        </row>
        <row r="49">
          <cell r="B49">
            <v>60</v>
          </cell>
          <cell r="C49">
            <v>0.1</v>
          </cell>
          <cell r="D49">
            <v>0.02</v>
          </cell>
          <cell r="E49">
            <v>39.880000000000003</v>
          </cell>
        </row>
        <row r="50">
          <cell r="B50">
            <v>89.2</v>
          </cell>
          <cell r="C50">
            <v>0.1</v>
          </cell>
          <cell r="D50">
            <v>0.01</v>
          </cell>
          <cell r="E50">
            <v>10.69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0"/>
  <sheetViews>
    <sheetView zoomScale="55" zoomScaleNormal="55" workbookViewId="0">
      <selection activeCell="V28" sqref="V28"/>
    </sheetView>
  </sheetViews>
  <sheetFormatPr baseColWidth="10" defaultRowHeight="15" x14ac:dyDescent="0.25"/>
  <cols>
    <col min="2" max="2" width="17.140625" style="1" customWidth="1"/>
    <col min="3" max="3" width="32.140625" customWidth="1"/>
    <col min="4" max="4" width="15.85546875" customWidth="1"/>
    <col min="5" max="5" width="17" customWidth="1"/>
    <col min="11" max="11" width="17.5703125" customWidth="1"/>
    <col min="15" max="15" width="14.85546875" customWidth="1"/>
    <col min="20" max="20" width="17.5703125" bestFit="1" customWidth="1"/>
  </cols>
  <sheetData>
    <row r="2" spans="2:20" ht="23.25" x14ac:dyDescent="0.35">
      <c r="B2" s="54" t="s"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20" ht="23.25" x14ac:dyDescent="0.25">
      <c r="B3" s="55" t="s">
        <v>64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2:20" ht="15.75" thickBot="1" x14ac:dyDescent="0.3"/>
    <row r="5" spans="2:20" ht="27" customHeight="1" thickBot="1" x14ac:dyDescent="0.3">
      <c r="B5" s="56" t="s">
        <v>18</v>
      </c>
      <c r="C5" s="58" t="s">
        <v>19</v>
      </c>
      <c r="D5" s="60" t="s">
        <v>49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</row>
    <row r="6" spans="2:20" ht="30.75" thickBot="1" x14ac:dyDescent="0.3">
      <c r="B6" s="57"/>
      <c r="C6" s="59"/>
      <c r="D6" s="41" t="s">
        <v>20</v>
      </c>
      <c r="E6" s="41" t="s">
        <v>21</v>
      </c>
      <c r="F6" s="41" t="s">
        <v>0</v>
      </c>
      <c r="G6" s="63"/>
      <c r="H6" s="2" t="s">
        <v>22</v>
      </c>
      <c r="I6" s="2" t="s">
        <v>23</v>
      </c>
      <c r="J6" s="2" t="s">
        <v>24</v>
      </c>
      <c r="K6" s="2" t="s">
        <v>25</v>
      </c>
      <c r="L6" s="2" t="s">
        <v>0</v>
      </c>
      <c r="M6" s="66"/>
      <c r="N6" s="2" t="s">
        <v>26</v>
      </c>
      <c r="O6" s="2" t="s">
        <v>27</v>
      </c>
      <c r="P6" s="2" t="s">
        <v>28</v>
      </c>
      <c r="Q6" s="2" t="s">
        <v>29</v>
      </c>
      <c r="R6" s="2" t="s">
        <v>0</v>
      </c>
    </row>
    <row r="7" spans="2:20" s="10" customFormat="1" ht="25.5" customHeight="1" thickBot="1" x14ac:dyDescent="0.3">
      <c r="B7" s="3">
        <v>2968</v>
      </c>
      <c r="C7" s="31" t="s">
        <v>30</v>
      </c>
      <c r="D7" s="3">
        <v>6362</v>
      </c>
      <c r="E7" s="4">
        <v>4126</v>
      </c>
      <c r="F7" s="5">
        <f>+D7+E7</f>
        <v>10488</v>
      </c>
      <c r="G7" s="64"/>
      <c r="H7" s="3">
        <v>0</v>
      </c>
      <c r="I7" s="4">
        <v>0</v>
      </c>
      <c r="J7" s="4">
        <f t="shared" ref="J7:J54" si="0">F7</f>
        <v>10488</v>
      </c>
      <c r="K7" s="4">
        <v>0</v>
      </c>
      <c r="L7" s="5">
        <f t="shared" ref="L7:L54" si="1">+H7+I7+J7+K7</f>
        <v>10488</v>
      </c>
      <c r="M7" s="67"/>
      <c r="N7" s="6">
        <f>+L7*[1]ETNIAS!B5%</f>
        <v>1405.3920000000001</v>
      </c>
      <c r="O7" s="7">
        <f>L7*[1]ETNIAS!C5%</f>
        <v>20.975999999999999</v>
      </c>
      <c r="P7" s="7">
        <f>+L7*[1]ETNIAS!D5%</f>
        <v>10.488</v>
      </c>
      <c r="Q7" s="7">
        <f>+L7*[1]ETNIAS!E5%</f>
        <v>9051.1440000000002</v>
      </c>
      <c r="R7" s="8">
        <f t="shared" ref="R7:R54" si="2">+N7+O7+P7+Q7</f>
        <v>10488</v>
      </c>
      <c r="S7"/>
      <c r="T7" s="9"/>
    </row>
    <row r="8" spans="2:20" s="10" customFormat="1" ht="15.75" thickBot="1" x14ac:dyDescent="0.3">
      <c r="B8" s="11">
        <v>16245</v>
      </c>
      <c r="C8" s="32" t="s">
        <v>31</v>
      </c>
      <c r="D8" s="3">
        <v>9</v>
      </c>
      <c r="E8" s="4">
        <v>7</v>
      </c>
      <c r="F8" s="12">
        <f t="shared" ref="F8:F54" si="3">+D8+E8</f>
        <v>16</v>
      </c>
      <c r="G8" s="64"/>
      <c r="H8" s="13">
        <v>0</v>
      </c>
      <c r="I8" s="14">
        <v>0</v>
      </c>
      <c r="J8" s="14">
        <f t="shared" si="0"/>
        <v>16</v>
      </c>
      <c r="K8" s="14">
        <v>0</v>
      </c>
      <c r="L8" s="12">
        <f t="shared" si="1"/>
        <v>16</v>
      </c>
      <c r="M8" s="67"/>
      <c r="N8" s="37">
        <f>+L8*[1]ETNIAS!B6%</f>
        <v>2.1440000000000001</v>
      </c>
      <c r="O8" s="36">
        <f>L8*[1]ETNIAS!C6%</f>
        <v>3.2000000000000001E-2</v>
      </c>
      <c r="P8" s="36">
        <f>+L8*[1]ETNIAS!D6%</f>
        <v>1.6E-2</v>
      </c>
      <c r="Q8" s="36">
        <f>+L8*[1]ETNIAS!E6%</f>
        <v>13.808</v>
      </c>
      <c r="R8" s="15">
        <f t="shared" si="2"/>
        <v>16</v>
      </c>
      <c r="S8"/>
      <c r="T8" s="9"/>
    </row>
    <row r="9" spans="2:20" s="10" customFormat="1" ht="15.75" thickBot="1" x14ac:dyDescent="0.3">
      <c r="B9" s="11">
        <v>16246</v>
      </c>
      <c r="C9" s="32" t="s">
        <v>1</v>
      </c>
      <c r="D9" s="3">
        <v>33</v>
      </c>
      <c r="E9" s="4">
        <v>27</v>
      </c>
      <c r="F9" s="12">
        <f t="shared" si="3"/>
        <v>60</v>
      </c>
      <c r="G9" s="64"/>
      <c r="H9" s="13">
        <v>0</v>
      </c>
      <c r="I9" s="14">
        <v>0</v>
      </c>
      <c r="J9" s="14">
        <f t="shared" si="0"/>
        <v>60</v>
      </c>
      <c r="K9" s="14">
        <v>0</v>
      </c>
      <c r="L9" s="12">
        <f t="shared" si="1"/>
        <v>60</v>
      </c>
      <c r="M9" s="67"/>
      <c r="N9" s="37">
        <f>+L9*[1]ETNIAS!B7%</f>
        <v>24.12</v>
      </c>
      <c r="O9" s="36">
        <f>L9*[1]ETNIAS!C7%</f>
        <v>0.06</v>
      </c>
      <c r="P9" s="36">
        <f>+L9*[1]ETNIAS!D7%</f>
        <v>0.06</v>
      </c>
      <c r="Q9" s="36">
        <f>+L9*[1]ETNIAS!E7%</f>
        <v>35.76</v>
      </c>
      <c r="R9" s="15">
        <f t="shared" si="2"/>
        <v>60</v>
      </c>
      <c r="S9"/>
      <c r="T9" s="9"/>
    </row>
    <row r="10" spans="2:20" s="10" customFormat="1" ht="15.75" thickBot="1" x14ac:dyDescent="0.3">
      <c r="B10" s="11">
        <v>16247</v>
      </c>
      <c r="C10" s="32" t="s">
        <v>32</v>
      </c>
      <c r="D10" s="3">
        <v>60</v>
      </c>
      <c r="E10" s="4">
        <v>46</v>
      </c>
      <c r="F10" s="12">
        <f t="shared" si="3"/>
        <v>106</v>
      </c>
      <c r="G10" s="64"/>
      <c r="H10" s="13">
        <v>0</v>
      </c>
      <c r="I10" s="14">
        <v>0</v>
      </c>
      <c r="J10" s="14">
        <f t="shared" si="0"/>
        <v>106</v>
      </c>
      <c r="K10" s="14">
        <v>0</v>
      </c>
      <c r="L10" s="12">
        <f t="shared" si="1"/>
        <v>106</v>
      </c>
      <c r="M10" s="67"/>
      <c r="N10" s="37">
        <f>+L10*[1]ETNIAS!B8%</f>
        <v>14.204000000000001</v>
      </c>
      <c r="O10" s="36">
        <f>L10*[1]ETNIAS!C8%</f>
        <v>0.21199999999999999</v>
      </c>
      <c r="P10" s="36">
        <f>+L10*[1]ETNIAS!D8%</f>
        <v>0.106</v>
      </c>
      <c r="Q10" s="36">
        <f>+L10*[1]ETNIAS!E8%</f>
        <v>91.477999999999994</v>
      </c>
      <c r="R10" s="15">
        <f t="shared" si="2"/>
        <v>106</v>
      </c>
      <c r="S10"/>
      <c r="T10" s="9"/>
    </row>
    <row r="11" spans="2:20" s="10" customFormat="1" ht="15.75" thickBot="1" x14ac:dyDescent="0.3">
      <c r="B11" s="16">
        <v>16248</v>
      </c>
      <c r="C11" s="33" t="s">
        <v>2</v>
      </c>
      <c r="D11" s="3">
        <v>131</v>
      </c>
      <c r="E11" s="4">
        <v>99</v>
      </c>
      <c r="F11" s="17">
        <f t="shared" si="3"/>
        <v>230</v>
      </c>
      <c r="G11" s="64"/>
      <c r="H11" s="16">
        <v>0</v>
      </c>
      <c r="I11" s="18">
        <v>0</v>
      </c>
      <c r="J11" s="18">
        <f t="shared" si="0"/>
        <v>230</v>
      </c>
      <c r="K11" s="18">
        <v>0</v>
      </c>
      <c r="L11" s="17">
        <f t="shared" si="1"/>
        <v>230</v>
      </c>
      <c r="M11" s="67"/>
      <c r="N11" s="37">
        <f>+L11*[1]ETNIAS!B9%</f>
        <v>11.729999999999999</v>
      </c>
      <c r="O11" s="36">
        <f>L11*[1]ETNIAS!C9%</f>
        <v>0.23</v>
      </c>
      <c r="P11" s="36">
        <f>+L11*[1]ETNIAS!D9%</f>
        <v>9.1999999999999998E-2</v>
      </c>
      <c r="Q11" s="36">
        <f>+L11*[1]ETNIAS!E9%</f>
        <v>217.94800000000001</v>
      </c>
      <c r="R11" s="19">
        <f t="shared" si="2"/>
        <v>230</v>
      </c>
      <c r="S11"/>
      <c r="T11" s="9"/>
    </row>
    <row r="12" spans="2:20" s="10" customFormat="1" ht="15.75" thickBot="1" x14ac:dyDescent="0.3">
      <c r="B12" s="11">
        <v>16249</v>
      </c>
      <c r="C12" s="32" t="s">
        <v>3</v>
      </c>
      <c r="D12" s="3">
        <v>3</v>
      </c>
      <c r="E12" s="4">
        <v>4</v>
      </c>
      <c r="F12" s="12">
        <f t="shared" si="3"/>
        <v>7</v>
      </c>
      <c r="G12" s="64"/>
      <c r="H12" s="13">
        <v>0</v>
      </c>
      <c r="I12" s="14">
        <v>0</v>
      </c>
      <c r="J12" s="14">
        <f t="shared" si="0"/>
        <v>7</v>
      </c>
      <c r="K12" s="14">
        <v>0</v>
      </c>
      <c r="L12" s="12">
        <f t="shared" si="1"/>
        <v>7</v>
      </c>
      <c r="M12" s="67"/>
      <c r="N12" s="37">
        <f>+L12*[1]ETNIAS!B10%</f>
        <v>0.35699999999999998</v>
      </c>
      <c r="O12" s="36">
        <f>L12*[1]ETNIAS!C10%</f>
        <v>7.0000000000000001E-3</v>
      </c>
      <c r="P12" s="36">
        <f>+L12*[1]ETNIAS!D10%</f>
        <v>2.8E-3</v>
      </c>
      <c r="Q12" s="36">
        <f>+L12*[1]ETNIAS!E10%</f>
        <v>6.6332000000000004</v>
      </c>
      <c r="R12" s="15">
        <f t="shared" si="2"/>
        <v>7</v>
      </c>
      <c r="S12"/>
      <c r="T12" s="9"/>
    </row>
    <row r="13" spans="2:20" s="10" customFormat="1" ht="15.75" thickBot="1" x14ac:dyDescent="0.3">
      <c r="B13" s="16">
        <v>16250</v>
      </c>
      <c r="C13" s="33" t="s">
        <v>4</v>
      </c>
      <c r="D13" s="3">
        <v>152</v>
      </c>
      <c r="E13" s="4">
        <v>123</v>
      </c>
      <c r="F13" s="12">
        <f t="shared" si="3"/>
        <v>275</v>
      </c>
      <c r="G13" s="64"/>
      <c r="H13" s="13">
        <v>0</v>
      </c>
      <c r="I13" s="14">
        <v>0</v>
      </c>
      <c r="J13" s="14">
        <f t="shared" si="0"/>
        <v>275</v>
      </c>
      <c r="K13" s="14">
        <v>0</v>
      </c>
      <c r="L13" s="12">
        <f t="shared" si="1"/>
        <v>275</v>
      </c>
      <c r="M13" s="67"/>
      <c r="N13" s="37">
        <f>+L13*[1]ETNIAS!B11%</f>
        <v>14.024999999999999</v>
      </c>
      <c r="O13" s="36">
        <f>L13*[1]ETNIAS!C11%</f>
        <v>0.27500000000000002</v>
      </c>
      <c r="P13" s="36">
        <f>+L13*[1]ETNIAS!D11%</f>
        <v>0.11</v>
      </c>
      <c r="Q13" s="36">
        <f>+L13*[1]ETNIAS!E11%</f>
        <v>260.58999999999997</v>
      </c>
      <c r="R13" s="15">
        <f t="shared" si="2"/>
        <v>275</v>
      </c>
      <c r="S13"/>
      <c r="T13" s="9"/>
    </row>
    <row r="14" spans="2:20" s="10" customFormat="1" ht="15.75" thickBot="1" x14ac:dyDescent="0.3">
      <c r="B14" s="11">
        <v>16251</v>
      </c>
      <c r="C14" s="32" t="s">
        <v>33</v>
      </c>
      <c r="D14" s="3">
        <v>150</v>
      </c>
      <c r="E14" s="4">
        <v>122</v>
      </c>
      <c r="F14" s="12">
        <f t="shared" si="3"/>
        <v>272</v>
      </c>
      <c r="G14" s="64"/>
      <c r="H14" s="13">
        <v>0</v>
      </c>
      <c r="I14" s="14">
        <v>0</v>
      </c>
      <c r="J14" s="14">
        <f t="shared" si="0"/>
        <v>272</v>
      </c>
      <c r="K14" s="14">
        <v>0</v>
      </c>
      <c r="L14" s="12">
        <f t="shared" si="1"/>
        <v>272</v>
      </c>
      <c r="M14" s="67"/>
      <c r="N14" s="37">
        <f>+L14*[1]ETNIAS!B12%</f>
        <v>212.70400000000001</v>
      </c>
      <c r="O14" s="36">
        <f>L14*[1]ETNIAS!C12%</f>
        <v>0.27200000000000002</v>
      </c>
      <c r="P14" s="36">
        <f>+L14*[1]ETNIAS!D12%</f>
        <v>0.10880000000000001</v>
      </c>
      <c r="Q14" s="36">
        <f>+L14*[1]ETNIAS!E12%</f>
        <v>58.915200000000006</v>
      </c>
      <c r="R14" s="15">
        <f t="shared" si="2"/>
        <v>272</v>
      </c>
      <c r="S14"/>
      <c r="T14" s="9"/>
    </row>
    <row r="15" spans="2:20" s="10" customFormat="1" ht="15.75" thickBot="1" x14ac:dyDescent="0.3">
      <c r="B15" s="16">
        <v>16253</v>
      </c>
      <c r="C15" s="33" t="s">
        <v>34</v>
      </c>
      <c r="D15" s="3">
        <v>171</v>
      </c>
      <c r="E15" s="4">
        <v>139</v>
      </c>
      <c r="F15" s="12">
        <f t="shared" si="3"/>
        <v>310</v>
      </c>
      <c r="G15" s="64"/>
      <c r="H15" s="13">
        <v>0</v>
      </c>
      <c r="I15" s="14">
        <v>0</v>
      </c>
      <c r="J15" s="14">
        <f t="shared" si="0"/>
        <v>310</v>
      </c>
      <c r="K15" s="14">
        <v>0</v>
      </c>
      <c r="L15" s="12">
        <f t="shared" si="1"/>
        <v>310</v>
      </c>
      <c r="M15" s="67"/>
      <c r="N15" s="37">
        <f>+L15*[1]ETNIAS!B13%</f>
        <v>41.54</v>
      </c>
      <c r="O15" s="36">
        <f>L15*[1]ETNIAS!C13%</f>
        <v>0.62</v>
      </c>
      <c r="P15" s="36">
        <f>+L15*[1]ETNIAS!D13%</f>
        <v>0.31</v>
      </c>
      <c r="Q15" s="36">
        <f>+L15*[1]ETNIAS!E13%</f>
        <v>267.52999999999997</v>
      </c>
      <c r="R15" s="15">
        <f t="shared" si="2"/>
        <v>310</v>
      </c>
      <c r="S15"/>
      <c r="T15" s="9"/>
    </row>
    <row r="16" spans="2:20" s="10" customFormat="1" ht="15.75" thickBot="1" x14ac:dyDescent="0.3">
      <c r="B16" s="16">
        <v>16255</v>
      </c>
      <c r="C16" s="33" t="s">
        <v>5</v>
      </c>
      <c r="D16" s="3">
        <v>697</v>
      </c>
      <c r="E16" s="4">
        <v>526</v>
      </c>
      <c r="F16" s="12">
        <f t="shared" si="3"/>
        <v>1223</v>
      </c>
      <c r="G16" s="64"/>
      <c r="H16" s="13">
        <v>0</v>
      </c>
      <c r="I16" s="14">
        <v>0</v>
      </c>
      <c r="J16" s="14">
        <f t="shared" si="0"/>
        <v>1223</v>
      </c>
      <c r="K16" s="14">
        <v>0</v>
      </c>
      <c r="L16" s="12">
        <f t="shared" si="1"/>
        <v>1223</v>
      </c>
      <c r="M16" s="67"/>
      <c r="N16" s="37">
        <f>+L16*[1]ETNIAS!B14%</f>
        <v>24.46</v>
      </c>
      <c r="O16" s="36">
        <f>L16*[1]ETNIAS!C14%</f>
        <v>2.4460000000000002</v>
      </c>
      <c r="P16" s="36">
        <f>+L16*[1]ETNIAS!D14%</f>
        <v>172.44299999999998</v>
      </c>
      <c r="Q16" s="36">
        <f>+L16*[1]ETNIAS!E14%</f>
        <v>1023.6510000000001</v>
      </c>
      <c r="R16" s="15">
        <f t="shared" si="2"/>
        <v>1223</v>
      </c>
      <c r="S16"/>
      <c r="T16" s="9"/>
    </row>
    <row r="17" spans="2:20" s="10" customFormat="1" ht="15.75" thickBot="1" x14ac:dyDescent="0.3">
      <c r="B17" s="11">
        <v>16256</v>
      </c>
      <c r="C17" s="32" t="s">
        <v>6</v>
      </c>
      <c r="D17" s="3">
        <v>154</v>
      </c>
      <c r="E17" s="4">
        <v>125</v>
      </c>
      <c r="F17" s="12">
        <f t="shared" si="3"/>
        <v>279</v>
      </c>
      <c r="G17" s="64"/>
      <c r="H17" s="13">
        <v>0</v>
      </c>
      <c r="I17" s="14">
        <v>0</v>
      </c>
      <c r="J17" s="14">
        <f t="shared" si="0"/>
        <v>279</v>
      </c>
      <c r="K17" s="14">
        <v>0</v>
      </c>
      <c r="L17" s="12">
        <f t="shared" si="1"/>
        <v>279</v>
      </c>
      <c r="M17" s="67"/>
      <c r="N17" s="37">
        <f>+L17*[1]ETNIAS!B15%</f>
        <v>5.58</v>
      </c>
      <c r="O17" s="36">
        <f>L17*[1]ETNIAS!C15%</f>
        <v>0.55800000000000005</v>
      </c>
      <c r="P17" s="36">
        <f>+L17*[1]ETNIAS!D15%</f>
        <v>39.338999999999999</v>
      </c>
      <c r="Q17" s="36">
        <f>+L17*[1]ETNIAS!E15%</f>
        <v>233.52300000000002</v>
      </c>
      <c r="R17" s="15">
        <f t="shared" si="2"/>
        <v>279</v>
      </c>
      <c r="S17"/>
      <c r="T17" s="9"/>
    </row>
    <row r="18" spans="2:20" s="10" customFormat="1" ht="15.75" thickBot="1" x14ac:dyDescent="0.3">
      <c r="B18" s="11">
        <v>16257</v>
      </c>
      <c r="C18" s="32" t="s">
        <v>35</v>
      </c>
      <c r="D18" s="3">
        <v>14</v>
      </c>
      <c r="E18" s="4">
        <v>11</v>
      </c>
      <c r="F18" s="12">
        <f t="shared" si="3"/>
        <v>25</v>
      </c>
      <c r="G18" s="64"/>
      <c r="H18" s="13">
        <v>0</v>
      </c>
      <c r="I18" s="14">
        <v>0</v>
      </c>
      <c r="J18" s="14">
        <f t="shared" si="0"/>
        <v>25</v>
      </c>
      <c r="K18" s="14">
        <v>0</v>
      </c>
      <c r="L18" s="12">
        <f t="shared" si="1"/>
        <v>25</v>
      </c>
      <c r="M18" s="67"/>
      <c r="N18" s="37">
        <f>+L18*[1]ETNIAS!B16%</f>
        <v>0.5</v>
      </c>
      <c r="O18" s="36">
        <f>L18*[1]ETNIAS!C16%</f>
        <v>0.05</v>
      </c>
      <c r="P18" s="36">
        <f>+L18*[1]ETNIAS!D16%</f>
        <v>3.5249999999999995</v>
      </c>
      <c r="Q18" s="36">
        <f>+L18*[1]ETNIAS!E16%</f>
        <v>20.925000000000001</v>
      </c>
      <c r="R18" s="15">
        <f t="shared" si="2"/>
        <v>25</v>
      </c>
      <c r="S18"/>
      <c r="T18" s="9"/>
    </row>
    <row r="19" spans="2:20" s="10" customFormat="1" ht="15.75" thickBot="1" x14ac:dyDescent="0.3">
      <c r="B19" s="11">
        <v>16258</v>
      </c>
      <c r="C19" s="32" t="s">
        <v>7</v>
      </c>
      <c r="D19" s="3">
        <v>237</v>
      </c>
      <c r="E19" s="4">
        <v>193</v>
      </c>
      <c r="F19" s="12">
        <f t="shared" si="3"/>
        <v>430</v>
      </c>
      <c r="G19" s="64"/>
      <c r="H19" s="13">
        <v>0</v>
      </c>
      <c r="I19" s="14">
        <v>0</v>
      </c>
      <c r="J19" s="14">
        <f t="shared" si="0"/>
        <v>430</v>
      </c>
      <c r="K19" s="14">
        <v>0</v>
      </c>
      <c r="L19" s="12">
        <f t="shared" si="1"/>
        <v>430</v>
      </c>
      <c r="M19" s="67"/>
      <c r="N19" s="37">
        <f>+L19*[1]ETNIAS!B17%</f>
        <v>8.6</v>
      </c>
      <c r="O19" s="36">
        <f>L19*[1]ETNIAS!C17%</f>
        <v>0.86</v>
      </c>
      <c r="P19" s="36">
        <f>+L19*[1]ETNIAS!D17%</f>
        <v>60.629999999999995</v>
      </c>
      <c r="Q19" s="36">
        <f>+L19*[1]ETNIAS!E17%</f>
        <v>359.91</v>
      </c>
      <c r="R19" s="15">
        <f t="shared" si="2"/>
        <v>430</v>
      </c>
      <c r="S19"/>
      <c r="T19" s="9"/>
    </row>
    <row r="20" spans="2:20" s="10" customFormat="1" ht="15.75" thickBot="1" x14ac:dyDescent="0.3">
      <c r="B20" s="11">
        <v>16259</v>
      </c>
      <c r="C20" s="32" t="s">
        <v>36</v>
      </c>
      <c r="D20" s="3">
        <v>33</v>
      </c>
      <c r="E20" s="4">
        <v>28</v>
      </c>
      <c r="F20" s="12">
        <f t="shared" si="3"/>
        <v>61</v>
      </c>
      <c r="G20" s="64"/>
      <c r="H20" s="13">
        <v>0</v>
      </c>
      <c r="I20" s="14">
        <v>0</v>
      </c>
      <c r="J20" s="14">
        <f t="shared" si="0"/>
        <v>61</v>
      </c>
      <c r="K20" s="14">
        <v>0</v>
      </c>
      <c r="L20" s="12">
        <f t="shared" si="1"/>
        <v>61</v>
      </c>
      <c r="M20" s="67"/>
      <c r="N20" s="37">
        <f>+L20*[1]ETNIAS!B18%</f>
        <v>4.4529999999999994</v>
      </c>
      <c r="O20" s="36">
        <f>L20*[1]ETNIAS!C18%</f>
        <v>0.122</v>
      </c>
      <c r="P20" s="36">
        <f>+L20*[1]ETNIAS!D18%</f>
        <v>19.337</v>
      </c>
      <c r="Q20" s="36">
        <f>+L20*[1]ETNIAS!E18%</f>
        <v>37.088000000000001</v>
      </c>
      <c r="R20" s="15">
        <f t="shared" si="2"/>
        <v>61</v>
      </c>
      <c r="S20"/>
      <c r="T20" s="9"/>
    </row>
    <row r="21" spans="2:20" s="10" customFormat="1" ht="15.75" thickBot="1" x14ac:dyDescent="0.3">
      <c r="B21" s="11">
        <v>16260</v>
      </c>
      <c r="C21" s="32" t="s">
        <v>8</v>
      </c>
      <c r="D21" s="3">
        <v>73</v>
      </c>
      <c r="E21" s="4">
        <v>59</v>
      </c>
      <c r="F21" s="12">
        <f t="shared" si="3"/>
        <v>132</v>
      </c>
      <c r="G21" s="64"/>
      <c r="H21" s="13">
        <v>0</v>
      </c>
      <c r="I21" s="14">
        <v>0</v>
      </c>
      <c r="J21" s="14">
        <f t="shared" si="0"/>
        <v>132</v>
      </c>
      <c r="K21" s="14">
        <v>0</v>
      </c>
      <c r="L21" s="12">
        <f t="shared" si="1"/>
        <v>132</v>
      </c>
      <c r="M21" s="67"/>
      <c r="N21" s="37">
        <f>+L21*[1]ETNIAS!B19%</f>
        <v>1.32</v>
      </c>
      <c r="O21" s="36">
        <f>L21*[1]ETNIAS!C19%</f>
        <v>0.26400000000000001</v>
      </c>
      <c r="P21" s="36">
        <f>+L21*[1]ETNIAS!D19%</f>
        <v>25.475999999999999</v>
      </c>
      <c r="Q21" s="36">
        <f>+L21*[1]ETNIAS!E19%</f>
        <v>104.94000000000001</v>
      </c>
      <c r="R21" s="15">
        <f t="shared" si="2"/>
        <v>132</v>
      </c>
      <c r="S21"/>
      <c r="T21" s="9"/>
    </row>
    <row r="22" spans="2:20" s="10" customFormat="1" ht="15.75" thickBot="1" x14ac:dyDescent="0.3">
      <c r="B22" s="11">
        <v>16261</v>
      </c>
      <c r="C22" s="32" t="s">
        <v>9</v>
      </c>
      <c r="D22" s="3">
        <v>60</v>
      </c>
      <c r="E22" s="4">
        <v>49</v>
      </c>
      <c r="F22" s="12">
        <f t="shared" si="3"/>
        <v>109</v>
      </c>
      <c r="G22" s="64"/>
      <c r="H22" s="13">
        <v>0</v>
      </c>
      <c r="I22" s="14">
        <v>0</v>
      </c>
      <c r="J22" s="14">
        <f t="shared" si="0"/>
        <v>109</v>
      </c>
      <c r="K22" s="14">
        <v>0</v>
      </c>
      <c r="L22" s="12">
        <f t="shared" si="1"/>
        <v>109</v>
      </c>
      <c r="M22" s="67"/>
      <c r="N22" s="37">
        <f>+L22*[1]ETNIAS!B20%</f>
        <v>70.850000000000009</v>
      </c>
      <c r="O22" s="36">
        <f>L22*[1]ETNIAS!C20%</f>
        <v>0.109</v>
      </c>
      <c r="P22" s="36">
        <f>+L22*[1]ETNIAS!D20%</f>
        <v>0</v>
      </c>
      <c r="Q22" s="36">
        <f>+L22*[1]ETNIAS!E20%</f>
        <v>38.040999999999997</v>
      </c>
      <c r="R22" s="15">
        <f t="shared" si="2"/>
        <v>109</v>
      </c>
      <c r="S22"/>
      <c r="T22" s="9"/>
    </row>
    <row r="23" spans="2:20" s="10" customFormat="1" ht="15.75" thickBot="1" x14ac:dyDescent="0.3">
      <c r="B23" s="11">
        <v>16262</v>
      </c>
      <c r="C23" s="32" t="s">
        <v>37</v>
      </c>
      <c r="D23" s="3">
        <v>35</v>
      </c>
      <c r="E23" s="4">
        <v>27</v>
      </c>
      <c r="F23" s="12">
        <f t="shared" si="3"/>
        <v>62</v>
      </c>
      <c r="G23" s="64"/>
      <c r="H23" s="13">
        <v>0</v>
      </c>
      <c r="I23" s="14">
        <v>0</v>
      </c>
      <c r="J23" s="14">
        <f t="shared" si="0"/>
        <v>62</v>
      </c>
      <c r="K23" s="14">
        <v>0</v>
      </c>
      <c r="L23" s="12">
        <f t="shared" si="1"/>
        <v>62</v>
      </c>
      <c r="M23" s="67"/>
      <c r="N23" s="37">
        <f>+L23*[1]ETNIAS!B21%</f>
        <v>40.300000000000004</v>
      </c>
      <c r="O23" s="36">
        <f>L23*[1]ETNIAS!C21%</f>
        <v>6.2E-2</v>
      </c>
      <c r="P23" s="36">
        <f>+L23*[1]ETNIAS!D21%</f>
        <v>0</v>
      </c>
      <c r="Q23" s="36">
        <f>+L23*[1]ETNIAS!E21%</f>
        <v>21.637999999999998</v>
      </c>
      <c r="R23" s="15">
        <f t="shared" si="2"/>
        <v>62</v>
      </c>
      <c r="S23"/>
      <c r="T23" s="9"/>
    </row>
    <row r="24" spans="2:20" s="10" customFormat="1" ht="15.75" thickBot="1" x14ac:dyDescent="0.3">
      <c r="B24" s="11">
        <v>16265</v>
      </c>
      <c r="C24" s="32" t="s">
        <v>38</v>
      </c>
      <c r="D24" s="3">
        <v>28</v>
      </c>
      <c r="E24" s="4">
        <v>23</v>
      </c>
      <c r="F24" s="12">
        <f t="shared" si="3"/>
        <v>51</v>
      </c>
      <c r="G24" s="64"/>
      <c r="H24" s="13">
        <v>0</v>
      </c>
      <c r="I24" s="14">
        <v>0</v>
      </c>
      <c r="J24" s="14">
        <f t="shared" si="0"/>
        <v>51</v>
      </c>
      <c r="K24" s="14">
        <v>0</v>
      </c>
      <c r="L24" s="12">
        <f t="shared" si="1"/>
        <v>51</v>
      </c>
      <c r="M24" s="67"/>
      <c r="N24" s="37">
        <f>+L24*[1]ETNIAS!B22%</f>
        <v>33.15</v>
      </c>
      <c r="O24" s="36">
        <f>L24*[1]ETNIAS!C22%</f>
        <v>5.1000000000000004E-2</v>
      </c>
      <c r="P24" s="36">
        <f>+L24*[1]ETNIAS!D22%</f>
        <v>0</v>
      </c>
      <c r="Q24" s="36">
        <f>+L24*[1]ETNIAS!E22%</f>
        <v>17.798999999999999</v>
      </c>
      <c r="R24" s="15">
        <f t="shared" si="2"/>
        <v>51</v>
      </c>
      <c r="S24"/>
      <c r="T24" s="9"/>
    </row>
    <row r="25" spans="2:20" s="10" customFormat="1" ht="15.75" thickBot="1" x14ac:dyDescent="0.3">
      <c r="B25" s="11">
        <v>16266</v>
      </c>
      <c r="C25" s="32" t="s">
        <v>39</v>
      </c>
      <c r="D25" s="3">
        <v>15</v>
      </c>
      <c r="E25" s="4">
        <v>12</v>
      </c>
      <c r="F25" s="12">
        <f t="shared" si="3"/>
        <v>27</v>
      </c>
      <c r="G25" s="64"/>
      <c r="H25" s="13">
        <v>0</v>
      </c>
      <c r="I25" s="14">
        <v>0</v>
      </c>
      <c r="J25" s="14">
        <f t="shared" si="0"/>
        <v>27</v>
      </c>
      <c r="K25" s="14">
        <v>0</v>
      </c>
      <c r="L25" s="12">
        <f t="shared" si="1"/>
        <v>27</v>
      </c>
      <c r="M25" s="67"/>
      <c r="N25" s="37">
        <f>+L25*[1]ETNIAS!B23%</f>
        <v>17.55</v>
      </c>
      <c r="O25" s="36">
        <f>L25*[1]ETNIAS!C23%</f>
        <v>2.7E-2</v>
      </c>
      <c r="P25" s="36">
        <f>+L25*[1]ETNIAS!D23%</f>
        <v>0</v>
      </c>
      <c r="Q25" s="36">
        <f>+L25*[1]ETNIAS!E23%</f>
        <v>9.423</v>
      </c>
      <c r="R25" s="15">
        <f t="shared" si="2"/>
        <v>27</v>
      </c>
      <c r="S25"/>
      <c r="T25" s="9"/>
    </row>
    <row r="26" spans="2:20" s="10" customFormat="1" ht="15.75" thickBot="1" x14ac:dyDescent="0.3">
      <c r="B26" s="11">
        <v>16268</v>
      </c>
      <c r="C26" s="34" t="s">
        <v>40</v>
      </c>
      <c r="D26" s="3">
        <v>89</v>
      </c>
      <c r="E26" s="4">
        <v>67</v>
      </c>
      <c r="F26" s="12">
        <f t="shared" si="3"/>
        <v>156</v>
      </c>
      <c r="G26" s="64"/>
      <c r="H26" s="13">
        <v>0</v>
      </c>
      <c r="I26" s="14">
        <v>0</v>
      </c>
      <c r="J26" s="14">
        <f t="shared" si="0"/>
        <v>156</v>
      </c>
      <c r="K26" s="14">
        <v>0</v>
      </c>
      <c r="L26" s="12">
        <f t="shared" si="1"/>
        <v>156</v>
      </c>
      <c r="M26" s="67"/>
      <c r="N26" s="37">
        <f>+L26*[1]ETNIAS!B24%</f>
        <v>101.4</v>
      </c>
      <c r="O26" s="36">
        <f>L26*[1]ETNIAS!C24%</f>
        <v>0.156</v>
      </c>
      <c r="P26" s="36">
        <f>+L26*[1]ETNIAS!D24%</f>
        <v>0</v>
      </c>
      <c r="Q26" s="36">
        <f>+L26*[1]ETNIAS!E24%</f>
        <v>54.443999999999996</v>
      </c>
      <c r="R26" s="15">
        <f t="shared" si="2"/>
        <v>156</v>
      </c>
      <c r="S26"/>
      <c r="T26" s="9"/>
    </row>
    <row r="27" spans="2:20" s="10" customFormat="1" ht="15.75" thickBot="1" x14ac:dyDescent="0.3">
      <c r="B27" s="16">
        <v>16271</v>
      </c>
      <c r="C27" s="33" t="s">
        <v>41</v>
      </c>
      <c r="D27" s="3">
        <v>44</v>
      </c>
      <c r="E27" s="4">
        <v>36</v>
      </c>
      <c r="F27" s="12">
        <f t="shared" si="3"/>
        <v>80</v>
      </c>
      <c r="G27" s="64"/>
      <c r="H27" s="13">
        <v>0</v>
      </c>
      <c r="I27" s="14">
        <v>0</v>
      </c>
      <c r="J27" s="14">
        <f t="shared" si="0"/>
        <v>80</v>
      </c>
      <c r="K27" s="14">
        <v>0</v>
      </c>
      <c r="L27" s="12">
        <f t="shared" si="1"/>
        <v>80</v>
      </c>
      <c r="M27" s="67"/>
      <c r="N27" s="37">
        <f>+L27*[1]ETNIAS!B25%</f>
        <v>71.36</v>
      </c>
      <c r="O27" s="36">
        <f>L27*[1]ETNIAS!C25%</f>
        <v>0.08</v>
      </c>
      <c r="P27" s="36">
        <f>+L27*[1]ETNIAS!D25%</f>
        <v>8.0000000000000002E-3</v>
      </c>
      <c r="Q27" s="36">
        <f>+L27*[1]ETNIAS!E25%</f>
        <v>8.5519999999999996</v>
      </c>
      <c r="R27" s="15">
        <f t="shared" si="2"/>
        <v>80</v>
      </c>
      <c r="S27"/>
      <c r="T27" s="9"/>
    </row>
    <row r="28" spans="2:20" s="10" customFormat="1" ht="15.75" thickBot="1" x14ac:dyDescent="0.3">
      <c r="B28" s="16">
        <v>16272</v>
      </c>
      <c r="C28" s="33" t="s">
        <v>10</v>
      </c>
      <c r="D28" s="3">
        <v>57</v>
      </c>
      <c r="E28" s="4">
        <v>43</v>
      </c>
      <c r="F28" s="17">
        <f t="shared" si="3"/>
        <v>100</v>
      </c>
      <c r="G28" s="64"/>
      <c r="H28" s="16">
        <v>0</v>
      </c>
      <c r="I28" s="18">
        <v>0</v>
      </c>
      <c r="J28" s="18">
        <f t="shared" si="0"/>
        <v>100</v>
      </c>
      <c r="K28" s="18">
        <v>0</v>
      </c>
      <c r="L28" s="17">
        <f t="shared" si="1"/>
        <v>100</v>
      </c>
      <c r="M28" s="67"/>
      <c r="N28" s="37">
        <f>+L28*[1]ETNIAS!B26%</f>
        <v>89.2</v>
      </c>
      <c r="O28" s="36">
        <f>L28*[1]ETNIAS!C26%</f>
        <v>0.1</v>
      </c>
      <c r="P28" s="36">
        <f>+L28*[1]ETNIAS!D26%</f>
        <v>0.01</v>
      </c>
      <c r="Q28" s="36">
        <f>+L28*[1]ETNIAS!E26%</f>
        <v>10.69</v>
      </c>
      <c r="R28" s="19">
        <f t="shared" si="2"/>
        <v>100</v>
      </c>
      <c r="S28"/>
      <c r="T28" s="9"/>
    </row>
    <row r="29" spans="2:20" s="10" customFormat="1" ht="15.75" thickBot="1" x14ac:dyDescent="0.3">
      <c r="B29" s="16">
        <v>16277</v>
      </c>
      <c r="C29" s="33" t="s">
        <v>11</v>
      </c>
      <c r="D29" s="3">
        <v>44</v>
      </c>
      <c r="E29" s="4">
        <v>32</v>
      </c>
      <c r="F29" s="17">
        <f t="shared" si="3"/>
        <v>76</v>
      </c>
      <c r="G29" s="64"/>
      <c r="H29" s="16">
        <v>0</v>
      </c>
      <c r="I29" s="18">
        <v>0</v>
      </c>
      <c r="J29" s="18">
        <f t="shared" si="0"/>
        <v>76</v>
      </c>
      <c r="K29" s="18">
        <v>0</v>
      </c>
      <c r="L29" s="17">
        <f t="shared" si="1"/>
        <v>76</v>
      </c>
      <c r="M29" s="67"/>
      <c r="N29" s="37">
        <f>+L29*[1]ETNIAS!B27%</f>
        <v>20.368000000000002</v>
      </c>
      <c r="O29" s="36">
        <f>L29*[1]ETNIAS!C27%</f>
        <v>0.152</v>
      </c>
      <c r="P29" s="36">
        <f>+L29*[1]ETNIAS!D27%</f>
        <v>7.6E-3</v>
      </c>
      <c r="Q29" s="36">
        <f>+L29*[1]ETNIAS!E27%</f>
        <v>55.4724</v>
      </c>
      <c r="R29" s="19">
        <f t="shared" si="2"/>
        <v>76</v>
      </c>
      <c r="S29"/>
      <c r="T29" s="9"/>
    </row>
    <row r="30" spans="2:20" s="10" customFormat="1" ht="15.75" thickBot="1" x14ac:dyDescent="0.3">
      <c r="B30" s="11">
        <v>16278</v>
      </c>
      <c r="C30" s="32" t="s">
        <v>12</v>
      </c>
      <c r="D30" s="3">
        <v>13</v>
      </c>
      <c r="E30" s="4">
        <v>9</v>
      </c>
      <c r="F30" s="12">
        <f t="shared" si="3"/>
        <v>22</v>
      </c>
      <c r="G30" s="64"/>
      <c r="H30" s="13">
        <v>0</v>
      </c>
      <c r="I30" s="14">
        <v>0</v>
      </c>
      <c r="J30" s="14">
        <f t="shared" si="0"/>
        <v>22</v>
      </c>
      <c r="K30" s="14">
        <v>0</v>
      </c>
      <c r="L30" s="12">
        <f t="shared" si="1"/>
        <v>22</v>
      </c>
      <c r="M30" s="67"/>
      <c r="N30" s="37">
        <f>+L30*[1]ETNIAS!B28%</f>
        <v>5.8960000000000008</v>
      </c>
      <c r="O30" s="36">
        <f>L30*[1]ETNIAS!C28%</f>
        <v>4.3999999999999997E-2</v>
      </c>
      <c r="P30" s="36">
        <f>+L30*[1]ETNIAS!D28%</f>
        <v>2.2000000000000001E-3</v>
      </c>
      <c r="Q30" s="36">
        <f>+L30*[1]ETNIAS!E28%</f>
        <v>16.0578</v>
      </c>
      <c r="R30" s="15">
        <f t="shared" si="2"/>
        <v>22</v>
      </c>
      <c r="S30"/>
      <c r="T30" s="9"/>
    </row>
    <row r="31" spans="2:20" s="10" customFormat="1" ht="15.75" thickBot="1" x14ac:dyDescent="0.3">
      <c r="B31" s="11">
        <v>16281</v>
      </c>
      <c r="C31" s="32" t="s">
        <v>50</v>
      </c>
      <c r="D31" s="3">
        <v>0</v>
      </c>
      <c r="E31" s="4">
        <v>0</v>
      </c>
      <c r="F31" s="12">
        <f t="shared" si="3"/>
        <v>0</v>
      </c>
      <c r="G31" s="64"/>
      <c r="H31" s="13">
        <v>0</v>
      </c>
      <c r="I31" s="14">
        <v>0</v>
      </c>
      <c r="J31" s="14">
        <f t="shared" si="0"/>
        <v>0</v>
      </c>
      <c r="K31" s="14">
        <v>0</v>
      </c>
      <c r="L31" s="12">
        <f t="shared" si="1"/>
        <v>0</v>
      </c>
      <c r="M31" s="67"/>
      <c r="N31" s="37">
        <f>+L31*[1]ETNIAS!B29%</f>
        <v>0</v>
      </c>
      <c r="O31" s="36">
        <f>L31*[1]ETNIAS!C29%</f>
        <v>0</v>
      </c>
      <c r="P31" s="36">
        <f>+L31*[1]ETNIAS!D29%</f>
        <v>0</v>
      </c>
      <c r="Q31" s="36">
        <f>+L31*[1]ETNIAS!E29%</f>
        <v>0</v>
      </c>
      <c r="R31" s="15">
        <f t="shared" si="2"/>
        <v>0</v>
      </c>
      <c r="S31"/>
      <c r="T31" s="9"/>
    </row>
    <row r="32" spans="2:20" s="10" customFormat="1" ht="15.75" thickBot="1" x14ac:dyDescent="0.3">
      <c r="B32" s="11">
        <v>16283</v>
      </c>
      <c r="C32" s="32" t="s">
        <v>42</v>
      </c>
      <c r="D32" s="3">
        <v>42</v>
      </c>
      <c r="E32" s="4">
        <v>34</v>
      </c>
      <c r="F32" s="12">
        <f t="shared" si="3"/>
        <v>76</v>
      </c>
      <c r="G32" s="64"/>
      <c r="H32" s="13">
        <v>0</v>
      </c>
      <c r="I32" s="14">
        <v>0</v>
      </c>
      <c r="J32" s="14">
        <f t="shared" si="0"/>
        <v>76</v>
      </c>
      <c r="K32" s="14">
        <v>0</v>
      </c>
      <c r="L32" s="12">
        <f t="shared" si="1"/>
        <v>76</v>
      </c>
      <c r="M32" s="67"/>
      <c r="N32" s="37">
        <f>+L32*[1]ETNIAS!B29%</f>
        <v>1.1399999999999999</v>
      </c>
      <c r="O32" s="36">
        <f>L32*[1]ETNIAS!C29%</f>
        <v>7.5999999999999998E-2</v>
      </c>
      <c r="P32" s="36">
        <f>+L32*[1]ETNIAS!D29%</f>
        <v>74.632000000000005</v>
      </c>
      <c r="Q32" s="36">
        <f>+L32*[1]ETNIAS!E29%</f>
        <v>0.152</v>
      </c>
      <c r="R32" s="15">
        <f t="shared" si="2"/>
        <v>76</v>
      </c>
      <c r="S32"/>
      <c r="T32" s="9"/>
    </row>
    <row r="33" spans="2:20" s="10" customFormat="1" ht="15.75" thickBot="1" x14ac:dyDescent="0.3">
      <c r="B33" s="11">
        <v>16287</v>
      </c>
      <c r="C33" s="32" t="s">
        <v>43</v>
      </c>
      <c r="D33" s="3">
        <v>177</v>
      </c>
      <c r="E33" s="4">
        <v>134</v>
      </c>
      <c r="F33" s="12">
        <f t="shared" si="3"/>
        <v>311</v>
      </c>
      <c r="G33" s="64"/>
      <c r="H33" s="13">
        <v>0</v>
      </c>
      <c r="I33" s="14">
        <v>0</v>
      </c>
      <c r="J33" s="14">
        <f t="shared" si="0"/>
        <v>311</v>
      </c>
      <c r="K33" s="14">
        <v>0</v>
      </c>
      <c r="L33" s="12">
        <f t="shared" si="1"/>
        <v>311</v>
      </c>
      <c r="M33" s="67"/>
      <c r="N33" s="37">
        <f>+L33*[1]ETNIAS!B30%</f>
        <v>4.665</v>
      </c>
      <c r="O33" s="36">
        <f>L33*[1]ETNIAS!C30%</f>
        <v>0.311</v>
      </c>
      <c r="P33" s="36">
        <f>+L33*[1]ETNIAS!D30%</f>
        <v>305.40199999999999</v>
      </c>
      <c r="Q33" s="36">
        <f>+L33*[1]ETNIAS!E30%</f>
        <v>0.622</v>
      </c>
      <c r="R33" s="15">
        <f t="shared" si="2"/>
        <v>311</v>
      </c>
      <c r="S33"/>
      <c r="T33" s="9"/>
    </row>
    <row r="34" spans="2:20" s="10" customFormat="1" ht="15.75" thickBot="1" x14ac:dyDescent="0.3">
      <c r="B34" s="11">
        <v>16288</v>
      </c>
      <c r="C34" s="34" t="s">
        <v>44</v>
      </c>
      <c r="D34" s="3">
        <v>121</v>
      </c>
      <c r="E34" s="4">
        <v>91</v>
      </c>
      <c r="F34" s="12">
        <f t="shared" si="3"/>
        <v>212</v>
      </c>
      <c r="G34" s="64"/>
      <c r="H34" s="13">
        <v>0</v>
      </c>
      <c r="I34" s="14">
        <v>0</v>
      </c>
      <c r="J34" s="14">
        <f t="shared" si="0"/>
        <v>212</v>
      </c>
      <c r="K34" s="14">
        <v>0</v>
      </c>
      <c r="L34" s="12">
        <f t="shared" si="1"/>
        <v>212</v>
      </c>
      <c r="M34" s="67"/>
      <c r="N34" s="37">
        <f>+L34*[1]ETNIAS!B31%</f>
        <v>4.0279999999999996</v>
      </c>
      <c r="O34" s="36">
        <f>L34*[1]ETNIAS!C31%</f>
        <v>0.21199999999999999</v>
      </c>
      <c r="P34" s="36">
        <f>+L34*[1]ETNIAS!D31%</f>
        <v>4.24E-2</v>
      </c>
      <c r="Q34" s="36">
        <f>+L34*[1]ETNIAS!E31%</f>
        <v>207.7176</v>
      </c>
      <c r="R34" s="15">
        <f t="shared" si="2"/>
        <v>212</v>
      </c>
      <c r="S34"/>
      <c r="T34" s="9"/>
    </row>
    <row r="35" spans="2:20" s="10" customFormat="1" ht="15.75" thickBot="1" x14ac:dyDescent="0.3">
      <c r="B35" s="11">
        <v>16289</v>
      </c>
      <c r="C35" s="34" t="s">
        <v>45</v>
      </c>
      <c r="D35" s="3">
        <v>56</v>
      </c>
      <c r="E35" s="4">
        <v>42</v>
      </c>
      <c r="F35" s="12">
        <f t="shared" si="3"/>
        <v>98</v>
      </c>
      <c r="G35" s="64"/>
      <c r="H35" s="13">
        <v>0</v>
      </c>
      <c r="I35" s="14">
        <v>0</v>
      </c>
      <c r="J35" s="14">
        <f t="shared" si="0"/>
        <v>98</v>
      </c>
      <c r="K35" s="14">
        <v>0</v>
      </c>
      <c r="L35" s="12">
        <f t="shared" si="1"/>
        <v>98</v>
      </c>
      <c r="M35" s="67"/>
      <c r="N35" s="37">
        <f>+L35*[1]ETNIAS!B32%</f>
        <v>1.8619999999999999</v>
      </c>
      <c r="O35" s="36">
        <f>L35*[1]ETNIAS!C32%</f>
        <v>9.8000000000000004E-2</v>
      </c>
      <c r="P35" s="36">
        <f>+L35*[1]ETNIAS!D32%</f>
        <v>1.9599999999999999E-2</v>
      </c>
      <c r="Q35" s="36">
        <f>+L35*[1]ETNIAS!E32%</f>
        <v>96.020399999999995</v>
      </c>
      <c r="R35" s="15">
        <f t="shared" si="2"/>
        <v>98</v>
      </c>
      <c r="S35"/>
      <c r="T35" s="9"/>
    </row>
    <row r="36" spans="2:20" s="10" customFormat="1" ht="15.75" thickBot="1" x14ac:dyDescent="0.3">
      <c r="B36" s="11">
        <v>16293</v>
      </c>
      <c r="C36" s="34" t="s">
        <v>13</v>
      </c>
      <c r="D36" s="3">
        <v>83</v>
      </c>
      <c r="E36" s="4">
        <v>63</v>
      </c>
      <c r="F36" s="17">
        <f t="shared" si="3"/>
        <v>146</v>
      </c>
      <c r="G36" s="64"/>
      <c r="H36" s="13">
        <v>0</v>
      </c>
      <c r="I36" s="14">
        <v>0</v>
      </c>
      <c r="J36" s="14">
        <f t="shared" si="0"/>
        <v>146</v>
      </c>
      <c r="K36" s="14">
        <v>0</v>
      </c>
      <c r="L36" s="12">
        <f t="shared" si="1"/>
        <v>146</v>
      </c>
      <c r="M36" s="67"/>
      <c r="N36" s="37">
        <f>+L36*[1]ETNIAS!B33%</f>
        <v>41.171999999999997</v>
      </c>
      <c r="O36" s="36">
        <f>L36*[1]ETNIAS!C33%</f>
        <v>1.0219999999999998</v>
      </c>
      <c r="P36" s="36">
        <f>+L36*[1]ETNIAS!D33%</f>
        <v>4.3799999999999999E-2</v>
      </c>
      <c r="Q36" s="36">
        <f>+L36*[1]ETNIAS!E33%</f>
        <v>103.76219999999998</v>
      </c>
      <c r="R36" s="15">
        <f t="shared" si="2"/>
        <v>145.99999999999997</v>
      </c>
      <c r="S36"/>
      <c r="T36" s="9"/>
    </row>
    <row r="37" spans="2:20" s="10" customFormat="1" ht="15.75" thickBot="1" x14ac:dyDescent="0.3">
      <c r="B37" s="16">
        <v>16294</v>
      </c>
      <c r="C37" s="33" t="s">
        <v>14</v>
      </c>
      <c r="D37" s="3">
        <v>109</v>
      </c>
      <c r="E37" s="4">
        <v>83</v>
      </c>
      <c r="F37" s="12">
        <f t="shared" si="3"/>
        <v>192</v>
      </c>
      <c r="G37" s="64"/>
      <c r="H37" s="16">
        <v>0</v>
      </c>
      <c r="I37" s="18">
        <v>0</v>
      </c>
      <c r="J37" s="18">
        <f t="shared" si="0"/>
        <v>192</v>
      </c>
      <c r="K37" s="18">
        <v>0</v>
      </c>
      <c r="L37" s="17">
        <f t="shared" si="1"/>
        <v>192</v>
      </c>
      <c r="M37" s="67"/>
      <c r="N37" s="37">
        <f>+L37*[1]ETNIAS!B34%</f>
        <v>54.143999999999991</v>
      </c>
      <c r="O37" s="36">
        <f>L37*[1]ETNIAS!C34%</f>
        <v>1.3439999999999999</v>
      </c>
      <c r="P37" s="36">
        <f>+L37*[1]ETNIAS!D34%</f>
        <v>5.7599999999999998E-2</v>
      </c>
      <c r="Q37" s="36">
        <f>+L37*[1]ETNIAS!E34%</f>
        <v>136.45439999999996</v>
      </c>
      <c r="R37" s="19">
        <f t="shared" si="2"/>
        <v>191.99999999999994</v>
      </c>
      <c r="S37"/>
      <c r="T37" s="9"/>
    </row>
    <row r="38" spans="2:20" s="10" customFormat="1" ht="15.75" thickBot="1" x14ac:dyDescent="0.3">
      <c r="B38" s="16">
        <v>17434</v>
      </c>
      <c r="C38" s="33" t="s">
        <v>46</v>
      </c>
      <c r="D38" s="3">
        <v>86</v>
      </c>
      <c r="E38" s="4">
        <v>64</v>
      </c>
      <c r="F38" s="17">
        <f t="shared" si="3"/>
        <v>150</v>
      </c>
      <c r="G38" s="64"/>
      <c r="H38" s="13">
        <v>0</v>
      </c>
      <c r="I38" s="14">
        <v>0</v>
      </c>
      <c r="J38" s="14">
        <f t="shared" si="0"/>
        <v>150</v>
      </c>
      <c r="K38" s="14">
        <v>0</v>
      </c>
      <c r="L38" s="12">
        <f t="shared" si="1"/>
        <v>150</v>
      </c>
      <c r="M38" s="67"/>
      <c r="N38" s="37">
        <f>+L38*[1]ETNIAS!B35%</f>
        <v>42.3</v>
      </c>
      <c r="O38" s="36">
        <f>L38*[1]ETNIAS!C35%</f>
        <v>1.0499999999999998</v>
      </c>
      <c r="P38" s="36">
        <f>+L38*[1]ETNIAS!D35%</f>
        <v>4.4999999999999998E-2</v>
      </c>
      <c r="Q38" s="36">
        <f>+L38*[1]ETNIAS!E35%</f>
        <v>106.60499999999999</v>
      </c>
      <c r="R38" s="15">
        <f t="shared" si="2"/>
        <v>150</v>
      </c>
      <c r="S38"/>
      <c r="T38" s="9"/>
    </row>
    <row r="39" spans="2:20" s="10" customFormat="1" ht="15.75" thickBot="1" x14ac:dyDescent="0.3">
      <c r="B39" s="16">
        <v>17435</v>
      </c>
      <c r="C39" s="33" t="s">
        <v>15</v>
      </c>
      <c r="D39" s="3">
        <v>29</v>
      </c>
      <c r="E39" s="4">
        <v>22</v>
      </c>
      <c r="F39" s="12">
        <f t="shared" si="3"/>
        <v>51</v>
      </c>
      <c r="G39" s="64"/>
      <c r="H39" s="16">
        <v>0</v>
      </c>
      <c r="I39" s="18">
        <v>0</v>
      </c>
      <c r="J39" s="18">
        <f t="shared" si="0"/>
        <v>51</v>
      </c>
      <c r="K39" s="18">
        <v>0</v>
      </c>
      <c r="L39" s="17">
        <f t="shared" si="1"/>
        <v>51</v>
      </c>
      <c r="M39" s="67"/>
      <c r="N39" s="37">
        <f>+L39*[1]ETNIAS!B36%</f>
        <v>14.381999999999998</v>
      </c>
      <c r="O39" s="36">
        <f>L39*[1]ETNIAS!C36%</f>
        <v>0.35699999999999998</v>
      </c>
      <c r="P39" s="36">
        <f>+L39*[1]ETNIAS!D36%</f>
        <v>1.5299999999999999E-2</v>
      </c>
      <c r="Q39" s="36">
        <f>+L39*[1]ETNIAS!E36%</f>
        <v>36.245699999999992</v>
      </c>
      <c r="R39" s="19">
        <f t="shared" si="2"/>
        <v>50.999999999999986</v>
      </c>
      <c r="S39"/>
      <c r="T39" s="9"/>
    </row>
    <row r="40" spans="2:20" s="10" customFormat="1" ht="15.75" thickBot="1" x14ac:dyDescent="0.3">
      <c r="B40" s="16">
        <v>17436</v>
      </c>
      <c r="C40" s="33" t="s">
        <v>16</v>
      </c>
      <c r="D40" s="3">
        <v>162</v>
      </c>
      <c r="E40" s="4">
        <v>122</v>
      </c>
      <c r="F40" s="12">
        <f t="shared" si="3"/>
        <v>284</v>
      </c>
      <c r="G40" s="64"/>
      <c r="H40" s="13">
        <v>0</v>
      </c>
      <c r="I40" s="14">
        <v>0</v>
      </c>
      <c r="J40" s="14">
        <f t="shared" si="0"/>
        <v>284</v>
      </c>
      <c r="K40" s="14">
        <v>0</v>
      </c>
      <c r="L40" s="12">
        <f t="shared" si="1"/>
        <v>284</v>
      </c>
      <c r="M40" s="67"/>
      <c r="N40" s="37">
        <f>+L40*[1]ETNIAS!B37%</f>
        <v>144.55600000000001</v>
      </c>
      <c r="O40" s="36">
        <f>L40*[1]ETNIAS!C37%</f>
        <v>0.28400000000000003</v>
      </c>
      <c r="P40" s="36">
        <f>+L40*[1]ETNIAS!D37%</f>
        <v>8.5199999999999998E-2</v>
      </c>
      <c r="Q40" s="36">
        <f>+L40*[1]ETNIAS!E37%</f>
        <v>139.07479999999998</v>
      </c>
      <c r="R40" s="15">
        <f t="shared" si="2"/>
        <v>284</v>
      </c>
      <c r="S40"/>
      <c r="T40" s="9"/>
    </row>
    <row r="41" spans="2:20" s="10" customFormat="1" ht="15.75" thickBot="1" x14ac:dyDescent="0.3">
      <c r="B41" s="11">
        <v>17437</v>
      </c>
      <c r="C41" s="34" t="s">
        <v>47</v>
      </c>
      <c r="D41" s="3">
        <v>21</v>
      </c>
      <c r="E41" s="4">
        <v>16</v>
      </c>
      <c r="F41" s="17">
        <f t="shared" si="3"/>
        <v>37</v>
      </c>
      <c r="G41" s="64"/>
      <c r="H41" s="13">
        <v>0</v>
      </c>
      <c r="I41" s="14">
        <v>0</v>
      </c>
      <c r="J41" s="14">
        <f t="shared" si="0"/>
        <v>37</v>
      </c>
      <c r="K41" s="14">
        <v>0</v>
      </c>
      <c r="L41" s="12">
        <f t="shared" si="1"/>
        <v>37</v>
      </c>
      <c r="M41" s="67"/>
      <c r="N41" s="37">
        <f>+L41*[1]ETNIAS!B38%</f>
        <v>11.395999999999999</v>
      </c>
      <c r="O41" s="36">
        <f>L41*[1]ETNIAS!C38%</f>
        <v>3.6999999999999998E-2</v>
      </c>
      <c r="P41" s="36">
        <f>+L41*[1]ETNIAS!D38%</f>
        <v>3.7000000000000002E-3</v>
      </c>
      <c r="Q41" s="36">
        <f>+L41*[1]ETNIAS!E38%</f>
        <v>25.563300000000002</v>
      </c>
      <c r="R41" s="15">
        <f t="shared" si="2"/>
        <v>37</v>
      </c>
      <c r="S41"/>
      <c r="T41" s="9"/>
    </row>
    <row r="42" spans="2:20" s="10" customFormat="1" ht="15.75" thickBot="1" x14ac:dyDescent="0.3">
      <c r="B42" s="11">
        <v>17442</v>
      </c>
      <c r="C42" s="34" t="s">
        <v>51</v>
      </c>
      <c r="D42" s="3">
        <v>0</v>
      </c>
      <c r="E42" s="4">
        <v>0</v>
      </c>
      <c r="F42" s="12">
        <f t="shared" si="3"/>
        <v>0</v>
      </c>
      <c r="G42" s="64"/>
      <c r="H42" s="13">
        <v>0</v>
      </c>
      <c r="I42" s="14">
        <v>0</v>
      </c>
      <c r="J42" s="14">
        <f t="shared" si="0"/>
        <v>0</v>
      </c>
      <c r="K42" s="14">
        <v>0</v>
      </c>
      <c r="L42" s="12">
        <f t="shared" si="1"/>
        <v>0</v>
      </c>
      <c r="M42" s="67"/>
      <c r="N42" s="37">
        <f>+L42*[1]ETNIAS!B39%</f>
        <v>0</v>
      </c>
      <c r="O42" s="36">
        <f>L42*[1]ETNIAS!C39%</f>
        <v>0</v>
      </c>
      <c r="P42" s="36">
        <f>+L42*[1]ETNIAS!D39%</f>
        <v>0</v>
      </c>
      <c r="Q42" s="36">
        <f>+L42*[1]ETNIAS!E39%</f>
        <v>0</v>
      </c>
      <c r="R42" s="15">
        <f t="shared" si="2"/>
        <v>0</v>
      </c>
      <c r="S42"/>
      <c r="T42" s="9"/>
    </row>
    <row r="43" spans="2:20" s="10" customFormat="1" ht="15.75" thickBot="1" x14ac:dyDescent="0.3">
      <c r="B43" s="16">
        <v>17675</v>
      </c>
      <c r="C43" s="33" t="s">
        <v>52</v>
      </c>
      <c r="D43" s="3">
        <v>16</v>
      </c>
      <c r="E43" s="4">
        <v>12</v>
      </c>
      <c r="F43" s="12">
        <f t="shared" si="3"/>
        <v>28</v>
      </c>
      <c r="G43" s="64"/>
      <c r="H43" s="16">
        <v>0</v>
      </c>
      <c r="I43" s="18">
        <v>0</v>
      </c>
      <c r="J43" s="18">
        <f t="shared" si="0"/>
        <v>28</v>
      </c>
      <c r="K43" s="18">
        <v>0</v>
      </c>
      <c r="L43" s="17">
        <f t="shared" si="1"/>
        <v>28</v>
      </c>
      <c r="M43" s="67"/>
      <c r="N43" s="37">
        <f>+L43*[1]ETNIAS!B39%</f>
        <v>8.6240000000000006</v>
      </c>
      <c r="O43" s="36">
        <f>L43*[1]ETNIAS!C39%</f>
        <v>2.8000000000000001E-2</v>
      </c>
      <c r="P43" s="36">
        <f>+L43*[1]ETNIAS!D39%</f>
        <v>2.8E-3</v>
      </c>
      <c r="Q43" s="36">
        <f>+L43*[1]ETNIAS!E39%</f>
        <v>19.345200000000002</v>
      </c>
      <c r="R43" s="19">
        <f t="shared" si="2"/>
        <v>28.000000000000004</v>
      </c>
      <c r="S43"/>
      <c r="T43" s="9"/>
    </row>
    <row r="44" spans="2:20" s="10" customFormat="1" ht="15.75" thickBot="1" x14ac:dyDescent="0.3">
      <c r="B44" s="11">
        <v>17676</v>
      </c>
      <c r="C44" s="32" t="s">
        <v>53</v>
      </c>
      <c r="D44" s="3">
        <v>7</v>
      </c>
      <c r="E44" s="4">
        <v>5</v>
      </c>
      <c r="F44" s="12">
        <f t="shared" si="3"/>
        <v>12</v>
      </c>
      <c r="G44" s="64"/>
      <c r="H44" s="13">
        <v>0</v>
      </c>
      <c r="I44" s="14">
        <v>0</v>
      </c>
      <c r="J44" s="14">
        <f t="shared" si="0"/>
        <v>12</v>
      </c>
      <c r="K44" s="14">
        <v>0</v>
      </c>
      <c r="L44" s="12">
        <f t="shared" si="1"/>
        <v>12</v>
      </c>
      <c r="M44" s="67"/>
      <c r="N44" s="37">
        <f>+L44*[1]ETNIAS!B40%</f>
        <v>1.7999999999999998</v>
      </c>
      <c r="O44" s="36">
        <f>L44*[1]ETNIAS!C40%</f>
        <v>1.2E-2</v>
      </c>
      <c r="P44" s="36">
        <f>+L44*[1]ETNIAS!D40%</f>
        <v>2.4000000000000002E-3</v>
      </c>
      <c r="Q44" s="36">
        <f>+L44*[1]ETNIAS!E40%</f>
        <v>10.185600000000001</v>
      </c>
      <c r="R44" s="15">
        <f t="shared" si="2"/>
        <v>12</v>
      </c>
      <c r="S44"/>
      <c r="T44" s="9"/>
    </row>
    <row r="45" spans="2:20" s="10" customFormat="1" ht="15.75" thickBot="1" x14ac:dyDescent="0.3">
      <c r="B45" s="11">
        <v>17677</v>
      </c>
      <c r="C45" s="34" t="s">
        <v>54</v>
      </c>
      <c r="D45" s="3">
        <v>84</v>
      </c>
      <c r="E45" s="4">
        <v>64</v>
      </c>
      <c r="F45" s="12">
        <f t="shared" si="3"/>
        <v>148</v>
      </c>
      <c r="G45" s="64"/>
      <c r="H45" s="13">
        <v>0</v>
      </c>
      <c r="I45" s="14">
        <v>0</v>
      </c>
      <c r="J45" s="14">
        <f t="shared" si="0"/>
        <v>148</v>
      </c>
      <c r="K45" s="14">
        <v>0</v>
      </c>
      <c r="L45" s="12">
        <f t="shared" si="1"/>
        <v>148</v>
      </c>
      <c r="M45" s="67"/>
      <c r="N45" s="37">
        <f>+L45*[1]ETNIAS!B41%</f>
        <v>56.387999999999998</v>
      </c>
      <c r="O45" s="36">
        <f>L45*[1]ETNIAS!C41%</f>
        <v>0.14799999999999999</v>
      </c>
      <c r="P45" s="36">
        <f>+L45*[1]ETNIAS!D41%</f>
        <v>5.9200000000000003E-2</v>
      </c>
      <c r="Q45" s="36">
        <f>+L45*[1]ETNIAS!E41%</f>
        <v>91.404799999999994</v>
      </c>
      <c r="R45" s="15">
        <f t="shared" si="2"/>
        <v>148</v>
      </c>
      <c r="S45"/>
      <c r="T45" s="9"/>
    </row>
    <row r="46" spans="2:20" s="10" customFormat="1" ht="15.75" thickBot="1" x14ac:dyDescent="0.3">
      <c r="B46" s="11">
        <v>17678</v>
      </c>
      <c r="C46" s="34" t="s">
        <v>55</v>
      </c>
      <c r="D46" s="3">
        <v>46</v>
      </c>
      <c r="E46" s="4">
        <v>35</v>
      </c>
      <c r="F46" s="12">
        <f t="shared" si="3"/>
        <v>81</v>
      </c>
      <c r="G46" s="64"/>
      <c r="H46" s="13">
        <v>0</v>
      </c>
      <c r="I46" s="14">
        <v>0</v>
      </c>
      <c r="J46" s="14">
        <f t="shared" si="0"/>
        <v>81</v>
      </c>
      <c r="K46" s="14">
        <v>0</v>
      </c>
      <c r="L46" s="12">
        <f t="shared" si="1"/>
        <v>81</v>
      </c>
      <c r="M46" s="67"/>
      <c r="N46" s="37">
        <f>+L46*[1]ETNIAS!B42%</f>
        <v>79.38</v>
      </c>
      <c r="O46" s="36">
        <f>L46*[1]ETNIAS!C42%</f>
        <v>8.1000000000000003E-2</v>
      </c>
      <c r="P46" s="36">
        <f>+L46*[1]ETNIAS!D42%</f>
        <v>8.0999999999999996E-3</v>
      </c>
      <c r="Q46" s="36">
        <f>+L46*[1]ETNIAS!E42%</f>
        <v>1.5308999999999999</v>
      </c>
      <c r="R46" s="15">
        <f t="shared" si="2"/>
        <v>81</v>
      </c>
      <c r="S46"/>
      <c r="T46" s="9"/>
    </row>
    <row r="47" spans="2:20" s="10" customFormat="1" ht="15.75" thickBot="1" x14ac:dyDescent="0.3">
      <c r="B47" s="11">
        <v>17701</v>
      </c>
      <c r="C47" s="34" t="s">
        <v>56</v>
      </c>
      <c r="D47" s="3">
        <v>25</v>
      </c>
      <c r="E47" s="4">
        <v>19</v>
      </c>
      <c r="F47" s="12">
        <f t="shared" si="3"/>
        <v>44</v>
      </c>
      <c r="G47" s="64"/>
      <c r="H47" s="13">
        <v>0</v>
      </c>
      <c r="I47" s="14">
        <v>0</v>
      </c>
      <c r="J47" s="14">
        <f t="shared" si="0"/>
        <v>44</v>
      </c>
      <c r="K47" s="14">
        <v>0</v>
      </c>
      <c r="L47" s="12">
        <f t="shared" si="1"/>
        <v>44</v>
      </c>
      <c r="M47" s="67"/>
      <c r="N47" s="37">
        <f>+L47*[1]ETNIAS!B43%</f>
        <v>42.416000000000004</v>
      </c>
      <c r="O47" s="36">
        <f>L47*[1]ETNIAS!C43%</f>
        <v>4.3999999999999997E-2</v>
      </c>
      <c r="P47" s="36">
        <f>+L47*[1]ETNIAS!D43%</f>
        <v>4.4000000000000003E-3</v>
      </c>
      <c r="Q47" s="36">
        <f>+L47*[1]ETNIAS!E43%</f>
        <v>1.5356000000000001</v>
      </c>
      <c r="R47" s="15">
        <f t="shared" si="2"/>
        <v>44</v>
      </c>
      <c r="S47"/>
      <c r="T47" s="9"/>
    </row>
    <row r="48" spans="2:20" s="10" customFormat="1" ht="15.75" thickBot="1" x14ac:dyDescent="0.3">
      <c r="B48" s="11">
        <v>17708</v>
      </c>
      <c r="C48" s="34" t="s">
        <v>57</v>
      </c>
      <c r="D48" s="3">
        <v>23</v>
      </c>
      <c r="E48" s="4">
        <v>18</v>
      </c>
      <c r="F48" s="12">
        <f t="shared" si="3"/>
        <v>41</v>
      </c>
      <c r="G48" s="64"/>
      <c r="H48" s="13">
        <v>0</v>
      </c>
      <c r="I48" s="14">
        <v>0</v>
      </c>
      <c r="J48" s="14">
        <f t="shared" si="0"/>
        <v>41</v>
      </c>
      <c r="K48" s="14">
        <v>0</v>
      </c>
      <c r="L48" s="12">
        <f t="shared" si="1"/>
        <v>41</v>
      </c>
      <c r="M48" s="67"/>
      <c r="N48" s="37">
        <f>+L48*[1]ETNIAS!B44%</f>
        <v>39.524000000000001</v>
      </c>
      <c r="O48" s="36">
        <f>L48*[1]ETNIAS!C44%</f>
        <v>4.1000000000000002E-2</v>
      </c>
      <c r="P48" s="36">
        <f>+L48*[1]ETNIAS!D44%</f>
        <v>4.1000000000000003E-3</v>
      </c>
      <c r="Q48" s="36">
        <f>+L48*[1]ETNIAS!E44%</f>
        <v>1.4309000000000001</v>
      </c>
      <c r="R48" s="15">
        <f t="shared" si="2"/>
        <v>41</v>
      </c>
      <c r="S48"/>
      <c r="T48" s="9"/>
    </row>
    <row r="49" spans="2:20" s="10" customFormat="1" ht="15.75" thickBot="1" x14ac:dyDescent="0.3">
      <c r="B49" s="16">
        <v>17786</v>
      </c>
      <c r="C49" s="33" t="s">
        <v>58</v>
      </c>
      <c r="D49" s="3">
        <v>38</v>
      </c>
      <c r="E49" s="4">
        <v>34</v>
      </c>
      <c r="F49" s="12">
        <f t="shared" si="3"/>
        <v>72</v>
      </c>
      <c r="G49" s="64"/>
      <c r="H49" s="13">
        <v>0</v>
      </c>
      <c r="I49" s="14">
        <v>0</v>
      </c>
      <c r="J49" s="14">
        <f t="shared" si="0"/>
        <v>72</v>
      </c>
      <c r="K49" s="14">
        <v>0</v>
      </c>
      <c r="L49" s="12">
        <f t="shared" si="1"/>
        <v>72</v>
      </c>
      <c r="M49" s="67"/>
      <c r="N49" s="37">
        <f>+L49*[1]ETNIAS!B45%</f>
        <v>69.408000000000001</v>
      </c>
      <c r="O49" s="36">
        <f>L49*[1]ETNIAS!C45%</f>
        <v>7.2000000000000008E-2</v>
      </c>
      <c r="P49" s="36">
        <f>+L49*[1]ETNIAS!D45%</f>
        <v>7.2000000000000007E-3</v>
      </c>
      <c r="Q49" s="36">
        <f>+L49*[1]ETNIAS!E45%</f>
        <v>2.5127999999999999</v>
      </c>
      <c r="R49" s="15">
        <f t="shared" si="2"/>
        <v>72</v>
      </c>
      <c r="S49"/>
      <c r="T49" s="9"/>
    </row>
    <row r="50" spans="2:20" s="10" customFormat="1" ht="15.75" thickBot="1" x14ac:dyDescent="0.3">
      <c r="B50" s="11">
        <v>17787</v>
      </c>
      <c r="C50" s="32" t="s">
        <v>59</v>
      </c>
      <c r="D50" s="3">
        <v>140</v>
      </c>
      <c r="E50" s="4">
        <v>113</v>
      </c>
      <c r="F50" s="12">
        <f t="shared" si="3"/>
        <v>253</v>
      </c>
      <c r="G50" s="64"/>
      <c r="H50" s="13">
        <v>0</v>
      </c>
      <c r="I50" s="14">
        <v>0</v>
      </c>
      <c r="J50" s="14">
        <f t="shared" si="0"/>
        <v>253</v>
      </c>
      <c r="K50" s="14">
        <v>0</v>
      </c>
      <c r="L50" s="12">
        <f t="shared" si="1"/>
        <v>253</v>
      </c>
      <c r="M50" s="67"/>
      <c r="N50" s="37">
        <f>+L50*[1]ETNIAS!B46%</f>
        <v>235.29000000000002</v>
      </c>
      <c r="O50" s="36">
        <f>L50*[1]ETNIAS!C46%</f>
        <v>0.253</v>
      </c>
      <c r="P50" s="36">
        <f>+L50*[1]ETNIAS!D46%</f>
        <v>2.53E-2</v>
      </c>
      <c r="Q50" s="36">
        <f>+L50*[1]ETNIAS!E46%</f>
        <v>17.431699999999999</v>
      </c>
      <c r="R50" s="15">
        <f t="shared" si="2"/>
        <v>253</v>
      </c>
      <c r="S50"/>
      <c r="T50" s="9"/>
    </row>
    <row r="51" spans="2:20" s="10" customFormat="1" ht="15.75" thickBot="1" x14ac:dyDescent="0.3">
      <c r="B51" s="11">
        <v>17788</v>
      </c>
      <c r="C51" s="32" t="s">
        <v>60</v>
      </c>
      <c r="D51" s="3">
        <v>7</v>
      </c>
      <c r="E51" s="4">
        <v>6</v>
      </c>
      <c r="F51" s="12">
        <f t="shared" si="3"/>
        <v>13</v>
      </c>
      <c r="G51" s="64"/>
      <c r="H51" s="13">
        <v>0</v>
      </c>
      <c r="I51" s="14">
        <v>0</v>
      </c>
      <c r="J51" s="14">
        <f t="shared" si="0"/>
        <v>13</v>
      </c>
      <c r="K51" s="14">
        <v>0</v>
      </c>
      <c r="L51" s="12">
        <f t="shared" si="1"/>
        <v>13</v>
      </c>
      <c r="M51" s="67"/>
      <c r="N51" s="37">
        <f>+L51*[1]ETNIAS!B47%</f>
        <v>12.09</v>
      </c>
      <c r="O51" s="36">
        <f>L51*[1]ETNIAS!C47%</f>
        <v>1.3000000000000001E-2</v>
      </c>
      <c r="P51" s="36">
        <f>+L51*[1]ETNIAS!D47%</f>
        <v>1.3000000000000002E-3</v>
      </c>
      <c r="Q51" s="36">
        <f>+L51*[1]ETNIAS!E47%</f>
        <v>0.89570000000000005</v>
      </c>
      <c r="R51" s="15">
        <f t="shared" si="2"/>
        <v>13</v>
      </c>
      <c r="S51"/>
      <c r="T51" s="9"/>
    </row>
    <row r="52" spans="2:20" s="10" customFormat="1" ht="15.75" thickBot="1" x14ac:dyDescent="0.3">
      <c r="B52" s="11">
        <v>17789</v>
      </c>
      <c r="C52" s="34" t="s">
        <v>61</v>
      </c>
      <c r="D52" s="3">
        <v>3</v>
      </c>
      <c r="E52" s="4">
        <v>3</v>
      </c>
      <c r="F52" s="12">
        <f t="shared" si="3"/>
        <v>6</v>
      </c>
      <c r="G52" s="64"/>
      <c r="H52" s="13">
        <v>0</v>
      </c>
      <c r="I52" s="14">
        <v>0</v>
      </c>
      <c r="J52" s="14">
        <f t="shared" si="0"/>
        <v>6</v>
      </c>
      <c r="K52" s="14">
        <v>0</v>
      </c>
      <c r="L52" s="12">
        <f t="shared" si="1"/>
        <v>6</v>
      </c>
      <c r="M52" s="67"/>
      <c r="N52" s="37">
        <f>+L52*[1]ETNIAS!B48%</f>
        <v>3.5999999999999996</v>
      </c>
      <c r="O52" s="36">
        <f>L52*[1]ETNIAS!C48%</f>
        <v>6.0000000000000001E-3</v>
      </c>
      <c r="P52" s="36">
        <f>+L52*[1]ETNIAS!D48%</f>
        <v>1.2000000000000001E-3</v>
      </c>
      <c r="Q52" s="36">
        <f>+L52*[1]ETNIAS!E48%</f>
        <v>2.3928000000000003</v>
      </c>
      <c r="R52" s="15">
        <f t="shared" si="2"/>
        <v>6</v>
      </c>
      <c r="S52"/>
      <c r="T52" s="9"/>
    </row>
    <row r="53" spans="2:20" s="10" customFormat="1" ht="15.75" thickBot="1" x14ac:dyDescent="0.3">
      <c r="B53" s="11">
        <v>17790</v>
      </c>
      <c r="C53" s="32" t="s">
        <v>62</v>
      </c>
      <c r="D53" s="3">
        <v>9</v>
      </c>
      <c r="E53" s="4">
        <v>6</v>
      </c>
      <c r="F53" s="12">
        <f t="shared" si="3"/>
        <v>15</v>
      </c>
      <c r="G53" s="64"/>
      <c r="H53" s="13">
        <v>0</v>
      </c>
      <c r="I53" s="14">
        <v>0</v>
      </c>
      <c r="J53" s="14">
        <f t="shared" si="0"/>
        <v>15</v>
      </c>
      <c r="K53" s="14">
        <v>0</v>
      </c>
      <c r="L53" s="12">
        <f t="shared" si="1"/>
        <v>15</v>
      </c>
      <c r="M53" s="67"/>
      <c r="N53" s="37">
        <f>+L53*[1]ETNIAS!B49%</f>
        <v>9</v>
      </c>
      <c r="O53" s="36">
        <f>L53*[1]ETNIAS!C49%</f>
        <v>1.4999999999999999E-2</v>
      </c>
      <c r="P53" s="36">
        <f>+L53*[1]ETNIAS!D49%</f>
        <v>3.0000000000000001E-3</v>
      </c>
      <c r="Q53" s="36">
        <f>+L53*[1]ETNIAS!E49%</f>
        <v>5.9820000000000011</v>
      </c>
      <c r="R53" s="15">
        <f t="shared" si="2"/>
        <v>15.000000000000002</v>
      </c>
      <c r="S53"/>
      <c r="T53" s="9"/>
    </row>
    <row r="54" spans="2:20" s="10" customFormat="1" ht="15.75" thickBot="1" x14ac:dyDescent="0.3">
      <c r="B54" s="40">
        <v>18420</v>
      </c>
      <c r="C54" s="35" t="s">
        <v>63</v>
      </c>
      <c r="D54" s="3">
        <v>67</v>
      </c>
      <c r="E54" s="4">
        <v>54</v>
      </c>
      <c r="F54" s="20">
        <f t="shared" si="3"/>
        <v>121</v>
      </c>
      <c r="G54" s="64"/>
      <c r="H54" s="21">
        <v>0</v>
      </c>
      <c r="I54" s="22">
        <v>0</v>
      </c>
      <c r="J54" s="22">
        <f t="shared" si="0"/>
        <v>121</v>
      </c>
      <c r="K54" s="22">
        <v>0</v>
      </c>
      <c r="L54" s="20">
        <f t="shared" si="1"/>
        <v>121</v>
      </c>
      <c r="M54" s="67"/>
      <c r="N54" s="38">
        <f>+L54*[1]ETNIAS!B50%</f>
        <v>107.932</v>
      </c>
      <c r="O54" s="39">
        <f>L54*[1]ETNIAS!C50%</f>
        <v>0.121</v>
      </c>
      <c r="P54" s="39">
        <f>+L54*[1]ETNIAS!D50%</f>
        <v>1.2100000000000001E-2</v>
      </c>
      <c r="Q54" s="39">
        <f>+L54*[1]ETNIAS!E50%</f>
        <v>12.934899999999999</v>
      </c>
      <c r="R54" s="23">
        <f t="shared" si="2"/>
        <v>121</v>
      </c>
      <c r="S54"/>
      <c r="T54" s="9"/>
    </row>
    <row r="55" spans="2:20" s="10" customFormat="1" ht="19.5" thickBot="1" x14ac:dyDescent="0.35">
      <c r="B55" s="24"/>
      <c r="C55" s="25" t="s">
        <v>48</v>
      </c>
      <c r="D55" s="30">
        <f>SUM(D7:D54)</f>
        <v>10015</v>
      </c>
      <c r="E55" s="30">
        <f>SUM(E7:E54)</f>
        <v>6973</v>
      </c>
      <c r="F55" s="30">
        <f>SUM(F7:F54)</f>
        <v>16988</v>
      </c>
      <c r="G55" s="65"/>
      <c r="H55" s="26">
        <f>SUM(H7:H54)</f>
        <v>0</v>
      </c>
      <c r="I55" s="26">
        <f>SUM(I7:I54)</f>
        <v>0</v>
      </c>
      <c r="J55" s="26">
        <f>SUM(J7:J54)</f>
        <v>16988</v>
      </c>
      <c r="K55" s="26">
        <f>SUM(K7:K54)</f>
        <v>0</v>
      </c>
      <c r="L55" s="26">
        <f>SUM(L7:L54)</f>
        <v>16988</v>
      </c>
      <c r="M55" s="65"/>
      <c r="N55" s="26">
        <f>SUM(N7:N54)</f>
        <v>3206.2999999999993</v>
      </c>
      <c r="O55" s="26">
        <f>SUM(O7:O54)</f>
        <v>33.39</v>
      </c>
      <c r="P55" s="26">
        <f>SUM(P7:P54)</f>
        <v>712.54910000000007</v>
      </c>
      <c r="Q55" s="26">
        <f>SUM(Q7:Q54)</f>
        <v>13035.760899999997</v>
      </c>
      <c r="R55" s="26">
        <f t="shared" ref="R55" si="4">SUM(R7:R54)</f>
        <v>16988</v>
      </c>
      <c r="S55"/>
      <c r="T55" s="9"/>
    </row>
    <row r="56" spans="2:20" s="10" customFormat="1" x14ac:dyDescent="0.25">
      <c r="B56" s="24"/>
      <c r="F56" s="27"/>
      <c r="Q56" s="9"/>
      <c r="S56"/>
    </row>
    <row r="58" spans="2:20" x14ac:dyDescent="0.25">
      <c r="Q58" s="28"/>
    </row>
    <row r="60" spans="2:20" x14ac:dyDescent="0.25">
      <c r="R60" s="28"/>
    </row>
  </sheetData>
  <mergeCells count="7">
    <mergeCell ref="B2:R2"/>
    <mergeCell ref="B3:R3"/>
    <mergeCell ref="B5:B6"/>
    <mergeCell ref="C5:C6"/>
    <mergeCell ref="D5:R5"/>
    <mergeCell ref="G6:G55"/>
    <mergeCell ref="M6:M55"/>
  </mergeCells>
  <pageMargins left="1.1811023622047245" right="0.7086614173228347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56"/>
  <sheetViews>
    <sheetView tabSelected="1" view="pageBreakPreview" topLeftCell="A112" zoomScale="60" zoomScaleNormal="100" zoomScalePageLayoutView="70" workbookViewId="0">
      <selection activeCell="A130" sqref="A130:XFD130"/>
    </sheetView>
  </sheetViews>
  <sheetFormatPr baseColWidth="10" defaultRowHeight="15" x14ac:dyDescent="0.25"/>
  <cols>
    <col min="1" max="1" width="5.28515625" customWidth="1"/>
    <col min="2" max="2" width="16.7109375" style="1" hidden="1" customWidth="1"/>
    <col min="3" max="3" width="32.140625" customWidth="1"/>
    <col min="4" max="4" width="29.140625" bestFit="1" customWidth="1"/>
    <col min="5" max="5" width="17" customWidth="1"/>
    <col min="7" max="7" width="7.140625" customWidth="1"/>
    <col min="11" max="11" width="17.5703125" customWidth="1"/>
    <col min="13" max="13" width="6.42578125" customWidth="1"/>
    <col min="15" max="15" width="14.85546875" customWidth="1"/>
    <col min="20" max="20" width="17.5703125" bestFit="1" customWidth="1"/>
  </cols>
  <sheetData>
    <row r="2" spans="2:20" ht="18.75" customHeight="1" x14ac:dyDescent="0.35">
      <c r="B2" s="54" t="s"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20" ht="18.75" customHeight="1" x14ac:dyDescent="0.35">
      <c r="B3" s="54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2:20" ht="15.75" thickBot="1" x14ac:dyDescent="0.3"/>
    <row r="5" spans="2:20" ht="27" customHeight="1" thickBot="1" x14ac:dyDescent="0.3">
      <c r="B5" s="56" t="s">
        <v>18</v>
      </c>
      <c r="C5" s="69" t="s">
        <v>19</v>
      </c>
      <c r="D5" s="71" t="s">
        <v>69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3"/>
    </row>
    <row r="6" spans="2:20" ht="30.75" thickBot="1" x14ac:dyDescent="0.3">
      <c r="B6" s="68"/>
      <c r="C6" s="70"/>
      <c r="D6" s="53" t="s">
        <v>20</v>
      </c>
      <c r="E6" s="53" t="s">
        <v>21</v>
      </c>
      <c r="F6" s="53" t="s">
        <v>0</v>
      </c>
      <c r="G6" s="63"/>
      <c r="H6" s="2" t="s">
        <v>22</v>
      </c>
      <c r="I6" s="2" t="s">
        <v>23</v>
      </c>
      <c r="J6" s="2" t="s">
        <v>24</v>
      </c>
      <c r="K6" s="2" t="s">
        <v>25</v>
      </c>
      <c r="L6" s="2" t="s">
        <v>0</v>
      </c>
      <c r="M6" s="66"/>
      <c r="N6" s="2" t="s">
        <v>26</v>
      </c>
      <c r="O6" s="2" t="s">
        <v>27</v>
      </c>
      <c r="P6" s="2" t="s">
        <v>28</v>
      </c>
      <c r="Q6" s="2" t="s">
        <v>29</v>
      </c>
      <c r="R6" s="2" t="s">
        <v>0</v>
      </c>
    </row>
    <row r="7" spans="2:20" s="10" customFormat="1" ht="25.5" customHeight="1" x14ac:dyDescent="0.25">
      <c r="B7" s="3">
        <v>2968</v>
      </c>
      <c r="C7" s="4" t="s">
        <v>30</v>
      </c>
      <c r="D7" s="4">
        <v>17347</v>
      </c>
      <c r="E7" s="4">
        <v>10275</v>
      </c>
      <c r="F7" s="5">
        <f>+D7+E7</f>
        <v>27622</v>
      </c>
      <c r="G7" s="64"/>
      <c r="H7" s="3">
        <v>0</v>
      </c>
      <c r="I7" s="4">
        <v>0</v>
      </c>
      <c r="J7" s="4">
        <f t="shared" ref="J7:J58" si="0">F7</f>
        <v>27622</v>
      </c>
      <c r="K7" s="4">
        <v>0</v>
      </c>
      <c r="L7" s="5">
        <f t="shared" ref="L7:L58" si="1">+H7+I7+J7+K7</f>
        <v>27622</v>
      </c>
      <c r="M7" s="67"/>
      <c r="N7" s="6">
        <f>+L7*[1]ETNIAS!B5%</f>
        <v>3701.3480000000004</v>
      </c>
      <c r="O7" s="7">
        <f>L7*[1]ETNIAS!C5%</f>
        <v>55.244</v>
      </c>
      <c r="P7" s="7">
        <f>+L7*[1]ETNIAS!D5%</f>
        <v>27.622</v>
      </c>
      <c r="Q7" s="7">
        <f>+L7*[1]ETNIAS!E5%</f>
        <v>23837.786</v>
      </c>
      <c r="R7" s="8">
        <f t="shared" ref="R7:R58" si="2">+N7+O7+P7+Q7</f>
        <v>27622</v>
      </c>
      <c r="S7"/>
      <c r="T7" s="9"/>
    </row>
    <row r="8" spans="2:20" s="10" customFormat="1" x14ac:dyDescent="0.25">
      <c r="B8" s="11">
        <v>16245</v>
      </c>
      <c r="C8" s="42" t="s">
        <v>31</v>
      </c>
      <c r="D8" s="29">
        <v>83</v>
      </c>
      <c r="E8" s="29">
        <v>46</v>
      </c>
      <c r="F8" s="12">
        <f t="shared" ref="F8:F58" si="3">+D8+E8</f>
        <v>129</v>
      </c>
      <c r="G8" s="64"/>
      <c r="H8" s="13">
        <v>0</v>
      </c>
      <c r="I8" s="14">
        <v>0</v>
      </c>
      <c r="J8" s="14">
        <f t="shared" si="0"/>
        <v>129</v>
      </c>
      <c r="K8" s="14">
        <v>0</v>
      </c>
      <c r="L8" s="12">
        <f t="shared" si="1"/>
        <v>129</v>
      </c>
      <c r="M8" s="67"/>
      <c r="N8" s="37">
        <f>+L8*[1]ETNIAS!B6%</f>
        <v>17.286000000000001</v>
      </c>
      <c r="O8" s="36">
        <f>L8*[1]ETNIAS!C6%</f>
        <v>0.25800000000000001</v>
      </c>
      <c r="P8" s="36">
        <f>+L8*[1]ETNIAS!D6%</f>
        <v>0.129</v>
      </c>
      <c r="Q8" s="36">
        <f>+L8*[1]ETNIAS!E6%</f>
        <v>111.327</v>
      </c>
      <c r="R8" s="15">
        <f t="shared" si="2"/>
        <v>129</v>
      </c>
      <c r="S8"/>
      <c r="T8" s="9"/>
    </row>
    <row r="9" spans="2:20" s="10" customFormat="1" x14ac:dyDescent="0.25">
      <c r="B9" s="11">
        <v>16246</v>
      </c>
      <c r="C9" s="42" t="s">
        <v>1</v>
      </c>
      <c r="D9" s="29">
        <v>66</v>
      </c>
      <c r="E9" s="29">
        <v>44</v>
      </c>
      <c r="F9" s="12">
        <f t="shared" si="3"/>
        <v>110</v>
      </c>
      <c r="G9" s="64"/>
      <c r="H9" s="13">
        <v>0</v>
      </c>
      <c r="I9" s="14">
        <v>0</v>
      </c>
      <c r="J9" s="14">
        <f t="shared" si="0"/>
        <v>110</v>
      </c>
      <c r="K9" s="14">
        <v>0</v>
      </c>
      <c r="L9" s="12">
        <f t="shared" si="1"/>
        <v>110</v>
      </c>
      <c r="M9" s="67"/>
      <c r="N9" s="37">
        <f>+L9*[1]ETNIAS!B7%</f>
        <v>44.220000000000006</v>
      </c>
      <c r="O9" s="36">
        <f>L9*[1]ETNIAS!C7%</f>
        <v>0.11</v>
      </c>
      <c r="P9" s="36">
        <f>+L9*[1]ETNIAS!D7%</f>
        <v>0.11</v>
      </c>
      <c r="Q9" s="36">
        <f>+L9*[1]ETNIAS!E7%</f>
        <v>65.56</v>
      </c>
      <c r="R9" s="15">
        <f t="shared" si="2"/>
        <v>110</v>
      </c>
      <c r="S9"/>
      <c r="T9" s="9"/>
    </row>
    <row r="10" spans="2:20" s="10" customFormat="1" x14ac:dyDescent="0.25">
      <c r="B10" s="11">
        <v>16247</v>
      </c>
      <c r="C10" s="42" t="s">
        <v>32</v>
      </c>
      <c r="D10" s="29">
        <v>87</v>
      </c>
      <c r="E10" s="29">
        <v>57</v>
      </c>
      <c r="F10" s="12">
        <f t="shared" si="3"/>
        <v>144</v>
      </c>
      <c r="G10" s="64"/>
      <c r="H10" s="13">
        <v>0</v>
      </c>
      <c r="I10" s="14">
        <v>0</v>
      </c>
      <c r="J10" s="14">
        <f t="shared" si="0"/>
        <v>144</v>
      </c>
      <c r="K10" s="14">
        <v>0</v>
      </c>
      <c r="L10" s="12">
        <f t="shared" si="1"/>
        <v>144</v>
      </c>
      <c r="M10" s="67"/>
      <c r="N10" s="37">
        <f>+L10*[1]ETNIAS!B8%</f>
        <v>19.295999999999999</v>
      </c>
      <c r="O10" s="36">
        <f>L10*[1]ETNIAS!C8%</f>
        <v>0.28800000000000003</v>
      </c>
      <c r="P10" s="36">
        <f>+L10*[1]ETNIAS!D8%</f>
        <v>0.14400000000000002</v>
      </c>
      <c r="Q10" s="36">
        <f>+L10*[1]ETNIAS!E8%</f>
        <v>124.27199999999999</v>
      </c>
      <c r="R10" s="15">
        <f t="shared" si="2"/>
        <v>144</v>
      </c>
      <c r="S10"/>
      <c r="T10" s="9"/>
    </row>
    <row r="11" spans="2:20" s="10" customFormat="1" x14ac:dyDescent="0.25">
      <c r="B11" s="16">
        <v>16248</v>
      </c>
      <c r="C11" s="43" t="s">
        <v>2</v>
      </c>
      <c r="D11" s="29">
        <v>409</v>
      </c>
      <c r="E11" s="29">
        <v>160</v>
      </c>
      <c r="F11" s="17">
        <f t="shared" si="3"/>
        <v>569</v>
      </c>
      <c r="G11" s="64"/>
      <c r="H11" s="16">
        <v>0</v>
      </c>
      <c r="I11" s="18">
        <v>0</v>
      </c>
      <c r="J11" s="18">
        <f t="shared" si="0"/>
        <v>569</v>
      </c>
      <c r="K11" s="18">
        <v>0</v>
      </c>
      <c r="L11" s="17">
        <f t="shared" si="1"/>
        <v>569</v>
      </c>
      <c r="M11" s="67"/>
      <c r="N11" s="37">
        <f>+L11*[1]ETNIAS!B9%</f>
        <v>29.018999999999998</v>
      </c>
      <c r="O11" s="36">
        <f>L11*[1]ETNIAS!C9%</f>
        <v>0.56900000000000006</v>
      </c>
      <c r="P11" s="36">
        <f>+L11*[1]ETNIAS!D9%</f>
        <v>0.22760000000000002</v>
      </c>
      <c r="Q11" s="36">
        <f>+L11*[1]ETNIAS!E9%</f>
        <v>539.18439999999998</v>
      </c>
      <c r="R11" s="19">
        <f t="shared" si="2"/>
        <v>569</v>
      </c>
      <c r="S11"/>
      <c r="T11" s="9"/>
    </row>
    <row r="12" spans="2:20" s="10" customFormat="1" x14ac:dyDescent="0.25">
      <c r="B12" s="11">
        <v>16249</v>
      </c>
      <c r="C12" s="42" t="s">
        <v>3</v>
      </c>
      <c r="D12" s="29">
        <v>9</v>
      </c>
      <c r="E12" s="29">
        <v>4</v>
      </c>
      <c r="F12" s="12">
        <f t="shared" si="3"/>
        <v>13</v>
      </c>
      <c r="G12" s="64"/>
      <c r="H12" s="13">
        <v>0</v>
      </c>
      <c r="I12" s="14">
        <v>0</v>
      </c>
      <c r="J12" s="14">
        <f t="shared" si="0"/>
        <v>13</v>
      </c>
      <c r="K12" s="14">
        <v>0</v>
      </c>
      <c r="L12" s="12">
        <f t="shared" si="1"/>
        <v>13</v>
      </c>
      <c r="M12" s="67"/>
      <c r="N12" s="37">
        <f>+L12*[1]ETNIAS!B10%</f>
        <v>0.66299999999999992</v>
      </c>
      <c r="O12" s="36">
        <f>L12*[1]ETNIAS!C10%</f>
        <v>1.3000000000000001E-2</v>
      </c>
      <c r="P12" s="36">
        <f>+L12*[1]ETNIAS!D10%</f>
        <v>5.2000000000000006E-3</v>
      </c>
      <c r="Q12" s="36">
        <f>+L12*[1]ETNIAS!E10%</f>
        <v>12.3188</v>
      </c>
      <c r="R12" s="15">
        <f t="shared" si="2"/>
        <v>13</v>
      </c>
      <c r="S12"/>
      <c r="T12" s="9"/>
    </row>
    <row r="13" spans="2:20" s="10" customFormat="1" x14ac:dyDescent="0.25">
      <c r="B13" s="16">
        <v>16250</v>
      </c>
      <c r="C13" s="43" t="s">
        <v>4</v>
      </c>
      <c r="D13" s="29">
        <v>532</v>
      </c>
      <c r="E13" s="29">
        <v>291</v>
      </c>
      <c r="F13" s="12">
        <f t="shared" si="3"/>
        <v>823</v>
      </c>
      <c r="G13" s="64"/>
      <c r="H13" s="13">
        <v>0</v>
      </c>
      <c r="I13" s="14">
        <v>0</v>
      </c>
      <c r="J13" s="14">
        <f t="shared" si="0"/>
        <v>823</v>
      </c>
      <c r="K13" s="14">
        <v>0</v>
      </c>
      <c r="L13" s="12">
        <f t="shared" si="1"/>
        <v>823</v>
      </c>
      <c r="M13" s="67"/>
      <c r="N13" s="37">
        <f>+L13*[1]ETNIAS!B11%</f>
        <v>41.972999999999999</v>
      </c>
      <c r="O13" s="36">
        <f>L13*[1]ETNIAS!C11%</f>
        <v>0.82300000000000006</v>
      </c>
      <c r="P13" s="36">
        <f>+L13*[1]ETNIAS!D11%</f>
        <v>0.32919999999999999</v>
      </c>
      <c r="Q13" s="36">
        <f>+L13*[1]ETNIAS!E11%</f>
        <v>779.87480000000005</v>
      </c>
      <c r="R13" s="15">
        <f t="shared" si="2"/>
        <v>823</v>
      </c>
      <c r="S13"/>
      <c r="T13" s="9"/>
    </row>
    <row r="14" spans="2:20" s="10" customFormat="1" x14ac:dyDescent="0.25">
      <c r="B14" s="11">
        <v>16251</v>
      </c>
      <c r="C14" s="42" t="s">
        <v>33</v>
      </c>
      <c r="D14" s="29">
        <v>601</v>
      </c>
      <c r="E14" s="29">
        <v>382</v>
      </c>
      <c r="F14" s="12">
        <f t="shared" si="3"/>
        <v>983</v>
      </c>
      <c r="G14" s="64"/>
      <c r="H14" s="13">
        <v>0</v>
      </c>
      <c r="I14" s="14">
        <v>0</v>
      </c>
      <c r="J14" s="14">
        <f t="shared" si="0"/>
        <v>983</v>
      </c>
      <c r="K14" s="14">
        <v>0</v>
      </c>
      <c r="L14" s="12">
        <f t="shared" si="1"/>
        <v>983</v>
      </c>
      <c r="M14" s="67"/>
      <c r="N14" s="37">
        <f>+L14*[1]ETNIAS!B12%</f>
        <v>768.70600000000002</v>
      </c>
      <c r="O14" s="36">
        <f>L14*[1]ETNIAS!C12%</f>
        <v>0.98299999999999998</v>
      </c>
      <c r="P14" s="36">
        <f>+L14*[1]ETNIAS!D12%</f>
        <v>0.39319999999999999</v>
      </c>
      <c r="Q14" s="36">
        <f>+L14*[1]ETNIAS!E12%</f>
        <v>212.91780000000003</v>
      </c>
      <c r="R14" s="15">
        <f t="shared" si="2"/>
        <v>983</v>
      </c>
      <c r="S14"/>
      <c r="T14" s="9"/>
    </row>
    <row r="15" spans="2:20" s="10" customFormat="1" x14ac:dyDescent="0.25">
      <c r="B15" s="16">
        <v>16253</v>
      </c>
      <c r="C15" s="43" t="s">
        <v>34</v>
      </c>
      <c r="D15" s="29">
        <v>385</v>
      </c>
      <c r="E15" s="29">
        <v>334</v>
      </c>
      <c r="F15" s="12">
        <f t="shared" si="3"/>
        <v>719</v>
      </c>
      <c r="G15" s="64"/>
      <c r="H15" s="13">
        <v>0</v>
      </c>
      <c r="I15" s="14">
        <v>0</v>
      </c>
      <c r="J15" s="14">
        <f t="shared" si="0"/>
        <v>719</v>
      </c>
      <c r="K15" s="14">
        <v>0</v>
      </c>
      <c r="L15" s="12">
        <f t="shared" si="1"/>
        <v>719</v>
      </c>
      <c r="M15" s="67"/>
      <c r="N15" s="37">
        <f>+L15*[1]ETNIAS!B13%</f>
        <v>96.346000000000004</v>
      </c>
      <c r="O15" s="36">
        <f>L15*[1]ETNIAS!C13%</f>
        <v>1.4379999999999999</v>
      </c>
      <c r="P15" s="36">
        <f>+L15*[1]ETNIAS!D13%</f>
        <v>0.71899999999999997</v>
      </c>
      <c r="Q15" s="36">
        <f>+L15*[1]ETNIAS!E13%</f>
        <v>620.49699999999996</v>
      </c>
      <c r="R15" s="15">
        <f t="shared" si="2"/>
        <v>719</v>
      </c>
      <c r="S15"/>
      <c r="T15" s="9"/>
    </row>
    <row r="16" spans="2:20" s="10" customFormat="1" x14ac:dyDescent="0.25">
      <c r="B16" s="16">
        <v>16255</v>
      </c>
      <c r="C16" s="43" t="s">
        <v>5</v>
      </c>
      <c r="D16" s="29">
        <v>502</v>
      </c>
      <c r="E16" s="29">
        <v>326</v>
      </c>
      <c r="F16" s="12">
        <f t="shared" si="3"/>
        <v>828</v>
      </c>
      <c r="G16" s="64"/>
      <c r="H16" s="13">
        <v>0</v>
      </c>
      <c r="I16" s="14">
        <v>0</v>
      </c>
      <c r="J16" s="14">
        <f t="shared" si="0"/>
        <v>828</v>
      </c>
      <c r="K16" s="14">
        <v>0</v>
      </c>
      <c r="L16" s="12">
        <f t="shared" si="1"/>
        <v>828</v>
      </c>
      <c r="M16" s="67"/>
      <c r="N16" s="37">
        <f>+L16*[1]ETNIAS!B14%</f>
        <v>16.559999999999999</v>
      </c>
      <c r="O16" s="36">
        <f>L16*[1]ETNIAS!C14%</f>
        <v>1.6560000000000001</v>
      </c>
      <c r="P16" s="36">
        <f>+L16*[1]ETNIAS!D14%</f>
        <v>116.74799999999999</v>
      </c>
      <c r="Q16" s="36">
        <f>+L16*[1]ETNIAS!E14%</f>
        <v>693.03600000000006</v>
      </c>
      <c r="R16" s="15">
        <f t="shared" si="2"/>
        <v>828</v>
      </c>
      <c r="S16"/>
      <c r="T16" s="9"/>
    </row>
    <row r="17" spans="2:20" s="10" customFormat="1" x14ac:dyDescent="0.25">
      <c r="B17" s="11">
        <v>16256</v>
      </c>
      <c r="C17" s="42" t="s">
        <v>6</v>
      </c>
      <c r="D17" s="29">
        <v>267</v>
      </c>
      <c r="E17" s="29">
        <v>122</v>
      </c>
      <c r="F17" s="12">
        <f t="shared" si="3"/>
        <v>389</v>
      </c>
      <c r="G17" s="64"/>
      <c r="H17" s="13">
        <v>0</v>
      </c>
      <c r="I17" s="14">
        <v>0</v>
      </c>
      <c r="J17" s="14">
        <f t="shared" si="0"/>
        <v>389</v>
      </c>
      <c r="K17" s="14">
        <v>0</v>
      </c>
      <c r="L17" s="12">
        <f t="shared" si="1"/>
        <v>389</v>
      </c>
      <c r="M17" s="67"/>
      <c r="N17" s="37">
        <f>+L17*[1]ETNIAS!B15%</f>
        <v>7.78</v>
      </c>
      <c r="O17" s="36">
        <f>L17*[1]ETNIAS!C15%</f>
        <v>0.77800000000000002</v>
      </c>
      <c r="P17" s="36">
        <f>+L17*[1]ETNIAS!D15%</f>
        <v>54.848999999999997</v>
      </c>
      <c r="Q17" s="36">
        <f>+L17*[1]ETNIAS!E15%</f>
        <v>325.59300000000002</v>
      </c>
      <c r="R17" s="15">
        <f t="shared" si="2"/>
        <v>389</v>
      </c>
      <c r="S17"/>
      <c r="T17" s="9"/>
    </row>
    <row r="18" spans="2:20" s="10" customFormat="1" x14ac:dyDescent="0.25">
      <c r="B18" s="11">
        <v>16257</v>
      </c>
      <c r="C18" s="42" t="s">
        <v>71</v>
      </c>
      <c r="D18" s="29">
        <v>27</v>
      </c>
      <c r="E18" s="29">
        <v>20</v>
      </c>
      <c r="F18" s="12">
        <f t="shared" si="3"/>
        <v>47</v>
      </c>
      <c r="G18" s="64"/>
      <c r="H18" s="13">
        <v>0</v>
      </c>
      <c r="I18" s="14">
        <v>0</v>
      </c>
      <c r="J18" s="14">
        <f t="shared" si="0"/>
        <v>47</v>
      </c>
      <c r="K18" s="14">
        <v>0</v>
      </c>
      <c r="L18" s="12">
        <f t="shared" si="1"/>
        <v>47</v>
      </c>
      <c r="M18" s="67"/>
      <c r="N18" s="37">
        <f>+L18*[1]ETNIAS!B16%</f>
        <v>0.94000000000000006</v>
      </c>
      <c r="O18" s="36">
        <f>L18*[1]ETNIAS!C16%</f>
        <v>9.4E-2</v>
      </c>
      <c r="P18" s="36">
        <f>+L18*[1]ETNIAS!D16%</f>
        <v>6.6269999999999998</v>
      </c>
      <c r="Q18" s="36">
        <f>+L18*[1]ETNIAS!E16%</f>
        <v>39.339000000000006</v>
      </c>
      <c r="R18" s="15">
        <f t="shared" si="2"/>
        <v>47.000000000000007</v>
      </c>
      <c r="S18"/>
      <c r="T18" s="9"/>
    </row>
    <row r="19" spans="2:20" s="10" customFormat="1" x14ac:dyDescent="0.25">
      <c r="B19" s="11">
        <v>16258</v>
      </c>
      <c r="C19" s="42" t="s">
        <v>7</v>
      </c>
      <c r="D19" s="29">
        <v>366</v>
      </c>
      <c r="E19" s="29">
        <v>111</v>
      </c>
      <c r="F19" s="12">
        <f t="shared" si="3"/>
        <v>477</v>
      </c>
      <c r="G19" s="64"/>
      <c r="H19" s="13">
        <v>0</v>
      </c>
      <c r="I19" s="14">
        <v>0</v>
      </c>
      <c r="J19" s="14">
        <f t="shared" si="0"/>
        <v>477</v>
      </c>
      <c r="K19" s="14">
        <v>0</v>
      </c>
      <c r="L19" s="12">
        <f t="shared" si="1"/>
        <v>477</v>
      </c>
      <c r="M19" s="67"/>
      <c r="N19" s="37">
        <f>+L19*[1]ETNIAS!B17%</f>
        <v>9.5400000000000009</v>
      </c>
      <c r="O19" s="36">
        <f>L19*[1]ETNIAS!C17%</f>
        <v>0.95400000000000007</v>
      </c>
      <c r="P19" s="36">
        <f>+L19*[1]ETNIAS!D17%</f>
        <v>67.256999999999991</v>
      </c>
      <c r="Q19" s="36">
        <f>+L19*[1]ETNIAS!E17%</f>
        <v>399.24900000000002</v>
      </c>
      <c r="R19" s="15">
        <f t="shared" si="2"/>
        <v>477</v>
      </c>
      <c r="S19"/>
      <c r="T19" s="9"/>
    </row>
    <row r="20" spans="2:20" s="10" customFormat="1" x14ac:dyDescent="0.25">
      <c r="B20" s="11">
        <v>16259</v>
      </c>
      <c r="C20" s="42" t="s">
        <v>36</v>
      </c>
      <c r="D20" s="29">
        <v>126</v>
      </c>
      <c r="E20" s="29">
        <v>86</v>
      </c>
      <c r="F20" s="12">
        <f t="shared" si="3"/>
        <v>212</v>
      </c>
      <c r="G20" s="64"/>
      <c r="H20" s="13">
        <v>0</v>
      </c>
      <c r="I20" s="14">
        <v>0</v>
      </c>
      <c r="J20" s="14">
        <f t="shared" si="0"/>
        <v>212</v>
      </c>
      <c r="K20" s="14">
        <v>0</v>
      </c>
      <c r="L20" s="12">
        <f t="shared" si="1"/>
        <v>212</v>
      </c>
      <c r="M20" s="67"/>
      <c r="N20" s="37">
        <f>+L20*[1]ETNIAS!B18%</f>
        <v>15.475999999999999</v>
      </c>
      <c r="O20" s="36">
        <f>L20*[1]ETNIAS!C18%</f>
        <v>0.42399999999999999</v>
      </c>
      <c r="P20" s="36">
        <f>+L20*[1]ETNIAS!D18%</f>
        <v>67.204000000000008</v>
      </c>
      <c r="Q20" s="36">
        <f>+L20*[1]ETNIAS!E18%</f>
        <v>128.89599999999999</v>
      </c>
      <c r="R20" s="15">
        <f t="shared" si="2"/>
        <v>212</v>
      </c>
      <c r="S20"/>
      <c r="T20" s="9"/>
    </row>
    <row r="21" spans="2:20" s="10" customFormat="1" x14ac:dyDescent="0.25">
      <c r="B21" s="11">
        <v>16260</v>
      </c>
      <c r="C21" s="42" t="s">
        <v>8</v>
      </c>
      <c r="D21" s="29">
        <v>262</v>
      </c>
      <c r="E21" s="29">
        <v>170</v>
      </c>
      <c r="F21" s="12">
        <f t="shared" si="3"/>
        <v>432</v>
      </c>
      <c r="G21" s="64"/>
      <c r="H21" s="13">
        <v>0</v>
      </c>
      <c r="I21" s="14">
        <v>0</v>
      </c>
      <c r="J21" s="14">
        <f t="shared" si="0"/>
        <v>432</v>
      </c>
      <c r="K21" s="14">
        <v>0</v>
      </c>
      <c r="L21" s="12">
        <f t="shared" si="1"/>
        <v>432</v>
      </c>
      <c r="M21" s="67"/>
      <c r="N21" s="37">
        <f>+L21*[1]ETNIAS!B19%</f>
        <v>4.32</v>
      </c>
      <c r="O21" s="36">
        <f>L21*[1]ETNIAS!C19%</f>
        <v>0.86399999999999999</v>
      </c>
      <c r="P21" s="36">
        <f>+L21*[1]ETNIAS!D19%</f>
        <v>83.376000000000005</v>
      </c>
      <c r="Q21" s="36">
        <f>+L21*[1]ETNIAS!E19%</f>
        <v>343.44</v>
      </c>
      <c r="R21" s="15">
        <f t="shared" si="2"/>
        <v>432</v>
      </c>
      <c r="S21"/>
      <c r="T21" s="9"/>
    </row>
    <row r="22" spans="2:20" s="10" customFormat="1" x14ac:dyDescent="0.25">
      <c r="B22" s="11">
        <v>16261</v>
      </c>
      <c r="C22" s="42" t="s">
        <v>9</v>
      </c>
      <c r="D22" s="29">
        <v>126</v>
      </c>
      <c r="E22" s="29">
        <v>39</v>
      </c>
      <c r="F22" s="12">
        <f t="shared" si="3"/>
        <v>165</v>
      </c>
      <c r="G22" s="64"/>
      <c r="H22" s="13">
        <v>0</v>
      </c>
      <c r="I22" s="14">
        <v>0</v>
      </c>
      <c r="J22" s="14">
        <f t="shared" si="0"/>
        <v>165</v>
      </c>
      <c r="K22" s="14">
        <v>0</v>
      </c>
      <c r="L22" s="12">
        <f t="shared" si="1"/>
        <v>165</v>
      </c>
      <c r="M22" s="67"/>
      <c r="N22" s="37">
        <f>+L22*[1]ETNIAS!B20%</f>
        <v>107.25</v>
      </c>
      <c r="O22" s="36">
        <f>L22*[1]ETNIAS!C20%</f>
        <v>0.16500000000000001</v>
      </c>
      <c r="P22" s="36">
        <f>+L22*[1]ETNIAS!D20%</f>
        <v>0</v>
      </c>
      <c r="Q22" s="36">
        <f>+L22*[1]ETNIAS!E20%</f>
        <v>57.584999999999994</v>
      </c>
      <c r="R22" s="15">
        <f t="shared" si="2"/>
        <v>165</v>
      </c>
      <c r="S22"/>
      <c r="T22" s="9"/>
    </row>
    <row r="23" spans="2:20" s="10" customFormat="1" x14ac:dyDescent="0.25">
      <c r="B23" s="11">
        <v>16262</v>
      </c>
      <c r="C23" s="42" t="s">
        <v>37</v>
      </c>
      <c r="D23" s="29">
        <v>278</v>
      </c>
      <c r="E23" s="29">
        <v>365</v>
      </c>
      <c r="F23" s="12">
        <f t="shared" si="3"/>
        <v>643</v>
      </c>
      <c r="G23" s="64"/>
      <c r="H23" s="13">
        <v>0</v>
      </c>
      <c r="I23" s="14">
        <v>0</v>
      </c>
      <c r="J23" s="14">
        <f t="shared" si="0"/>
        <v>643</v>
      </c>
      <c r="K23" s="14">
        <v>0</v>
      </c>
      <c r="L23" s="12">
        <f t="shared" si="1"/>
        <v>643</v>
      </c>
      <c r="M23" s="67"/>
      <c r="N23" s="37">
        <f>+L23*[1]ETNIAS!B21%</f>
        <v>417.95</v>
      </c>
      <c r="O23" s="36">
        <f>L23*[1]ETNIAS!C21%</f>
        <v>0.64300000000000002</v>
      </c>
      <c r="P23" s="36">
        <f>+L23*[1]ETNIAS!D21%</f>
        <v>0</v>
      </c>
      <c r="Q23" s="36">
        <f>+L23*[1]ETNIAS!E21%</f>
        <v>224.40699999999998</v>
      </c>
      <c r="R23" s="15">
        <f t="shared" si="2"/>
        <v>643</v>
      </c>
      <c r="S23"/>
      <c r="T23" s="9"/>
    </row>
    <row r="24" spans="2:20" s="10" customFormat="1" x14ac:dyDescent="0.25">
      <c r="B24" s="11">
        <v>16265</v>
      </c>
      <c r="C24" s="42" t="s">
        <v>38</v>
      </c>
      <c r="D24" s="29">
        <v>53</v>
      </c>
      <c r="E24" s="29">
        <v>42</v>
      </c>
      <c r="F24" s="12">
        <f t="shared" si="3"/>
        <v>95</v>
      </c>
      <c r="G24" s="64"/>
      <c r="H24" s="13">
        <v>0</v>
      </c>
      <c r="I24" s="14">
        <v>0</v>
      </c>
      <c r="J24" s="14">
        <f t="shared" si="0"/>
        <v>95</v>
      </c>
      <c r="K24" s="14">
        <v>0</v>
      </c>
      <c r="L24" s="12">
        <f t="shared" si="1"/>
        <v>95</v>
      </c>
      <c r="M24" s="67"/>
      <c r="N24" s="37">
        <f>+L24*[1]ETNIAS!B22%</f>
        <v>61.75</v>
      </c>
      <c r="O24" s="36">
        <f>L24*[1]ETNIAS!C22%</f>
        <v>9.5000000000000001E-2</v>
      </c>
      <c r="P24" s="36">
        <f>+L24*[1]ETNIAS!D22%</f>
        <v>0</v>
      </c>
      <c r="Q24" s="36">
        <f>+L24*[1]ETNIAS!E22%</f>
        <v>33.155000000000001</v>
      </c>
      <c r="R24" s="15">
        <f t="shared" si="2"/>
        <v>95</v>
      </c>
      <c r="S24"/>
      <c r="T24" s="9"/>
    </row>
    <row r="25" spans="2:20" s="10" customFormat="1" x14ac:dyDescent="0.25">
      <c r="B25" s="11">
        <v>16266</v>
      </c>
      <c r="C25" s="42" t="s">
        <v>39</v>
      </c>
      <c r="D25" s="29">
        <v>29</v>
      </c>
      <c r="E25" s="29">
        <v>18</v>
      </c>
      <c r="F25" s="12">
        <f t="shared" si="3"/>
        <v>47</v>
      </c>
      <c r="G25" s="64"/>
      <c r="H25" s="13">
        <v>0</v>
      </c>
      <c r="I25" s="14">
        <v>0</v>
      </c>
      <c r="J25" s="14">
        <f t="shared" si="0"/>
        <v>47</v>
      </c>
      <c r="K25" s="14">
        <v>0</v>
      </c>
      <c r="L25" s="12">
        <f t="shared" si="1"/>
        <v>47</v>
      </c>
      <c r="M25" s="67"/>
      <c r="N25" s="37">
        <f>+L25*[1]ETNIAS!B23%</f>
        <v>30.55</v>
      </c>
      <c r="O25" s="36">
        <f>L25*[1]ETNIAS!C23%</f>
        <v>4.7E-2</v>
      </c>
      <c r="P25" s="36">
        <f>+L25*[1]ETNIAS!D23%</f>
        <v>0</v>
      </c>
      <c r="Q25" s="36">
        <f>+L25*[1]ETNIAS!E23%</f>
        <v>16.402999999999999</v>
      </c>
      <c r="R25" s="15">
        <f t="shared" si="2"/>
        <v>47</v>
      </c>
      <c r="S25"/>
      <c r="T25" s="9"/>
    </row>
    <row r="26" spans="2:20" s="10" customFormat="1" x14ac:dyDescent="0.25">
      <c r="B26" s="11">
        <v>16268</v>
      </c>
      <c r="C26" s="44" t="s">
        <v>40</v>
      </c>
      <c r="D26" s="29">
        <v>117</v>
      </c>
      <c r="E26" s="29">
        <v>48</v>
      </c>
      <c r="F26" s="12">
        <f t="shared" si="3"/>
        <v>165</v>
      </c>
      <c r="G26" s="64"/>
      <c r="H26" s="13">
        <v>0</v>
      </c>
      <c r="I26" s="14">
        <v>0</v>
      </c>
      <c r="J26" s="14">
        <f t="shared" si="0"/>
        <v>165</v>
      </c>
      <c r="K26" s="14">
        <v>0</v>
      </c>
      <c r="L26" s="12">
        <f t="shared" si="1"/>
        <v>165</v>
      </c>
      <c r="M26" s="67"/>
      <c r="N26" s="37">
        <f>+L26*[1]ETNIAS!B24%</f>
        <v>107.25</v>
      </c>
      <c r="O26" s="36">
        <f>L26*[1]ETNIAS!C24%</f>
        <v>0.16500000000000001</v>
      </c>
      <c r="P26" s="36">
        <f>+L26*[1]ETNIAS!D24%</f>
        <v>0</v>
      </c>
      <c r="Q26" s="36">
        <f>+L26*[1]ETNIAS!E24%</f>
        <v>57.584999999999994</v>
      </c>
      <c r="R26" s="15">
        <f t="shared" si="2"/>
        <v>165</v>
      </c>
      <c r="S26"/>
      <c r="T26" s="9"/>
    </row>
    <row r="27" spans="2:20" s="10" customFormat="1" x14ac:dyDescent="0.25">
      <c r="B27" s="16">
        <v>16271</v>
      </c>
      <c r="C27" s="43" t="s">
        <v>41</v>
      </c>
      <c r="D27" s="29">
        <v>145</v>
      </c>
      <c r="E27" s="29">
        <v>64</v>
      </c>
      <c r="F27" s="12">
        <f t="shared" si="3"/>
        <v>209</v>
      </c>
      <c r="G27" s="64"/>
      <c r="H27" s="13">
        <v>0</v>
      </c>
      <c r="I27" s="14">
        <v>0</v>
      </c>
      <c r="J27" s="14">
        <f t="shared" si="0"/>
        <v>209</v>
      </c>
      <c r="K27" s="14">
        <v>0</v>
      </c>
      <c r="L27" s="12">
        <f t="shared" si="1"/>
        <v>209</v>
      </c>
      <c r="M27" s="67"/>
      <c r="N27" s="37">
        <f>+L27*[1]ETNIAS!B25%</f>
        <v>186.428</v>
      </c>
      <c r="O27" s="36">
        <f>L27*[1]ETNIAS!C25%</f>
        <v>0.20899999999999999</v>
      </c>
      <c r="P27" s="36">
        <f>+L27*[1]ETNIAS!D25%</f>
        <v>2.0900000000000002E-2</v>
      </c>
      <c r="Q27" s="36">
        <f>+L27*[1]ETNIAS!E25%</f>
        <v>22.342099999999999</v>
      </c>
      <c r="R27" s="15">
        <f t="shared" si="2"/>
        <v>209</v>
      </c>
      <c r="S27"/>
      <c r="T27" s="9"/>
    </row>
    <row r="28" spans="2:20" s="10" customFormat="1" x14ac:dyDescent="0.25">
      <c r="B28" s="16">
        <v>16272</v>
      </c>
      <c r="C28" s="43" t="s">
        <v>10</v>
      </c>
      <c r="D28" s="29">
        <v>110</v>
      </c>
      <c r="E28" s="29">
        <v>84</v>
      </c>
      <c r="F28" s="17">
        <f t="shared" si="3"/>
        <v>194</v>
      </c>
      <c r="G28" s="64"/>
      <c r="H28" s="16">
        <v>0</v>
      </c>
      <c r="I28" s="18">
        <v>0</v>
      </c>
      <c r="J28" s="18">
        <f t="shared" si="0"/>
        <v>194</v>
      </c>
      <c r="K28" s="18">
        <v>0</v>
      </c>
      <c r="L28" s="17">
        <f t="shared" si="1"/>
        <v>194</v>
      </c>
      <c r="M28" s="67"/>
      <c r="N28" s="37">
        <f>+L28*[1]ETNIAS!B26%</f>
        <v>173.048</v>
      </c>
      <c r="O28" s="36">
        <f>L28*[1]ETNIAS!C26%</f>
        <v>0.19400000000000001</v>
      </c>
      <c r="P28" s="36">
        <f>+L28*[1]ETNIAS!D26%</f>
        <v>1.9400000000000001E-2</v>
      </c>
      <c r="Q28" s="36">
        <f>+L28*[1]ETNIAS!E26%</f>
        <v>20.738599999999998</v>
      </c>
      <c r="R28" s="19">
        <f t="shared" si="2"/>
        <v>193.99999999999997</v>
      </c>
      <c r="S28"/>
      <c r="T28" s="9"/>
    </row>
    <row r="29" spans="2:20" s="10" customFormat="1" x14ac:dyDescent="0.25">
      <c r="B29" s="16">
        <v>16277</v>
      </c>
      <c r="C29" s="43" t="s">
        <v>11</v>
      </c>
      <c r="D29" s="29">
        <v>58</v>
      </c>
      <c r="E29" s="29">
        <v>32</v>
      </c>
      <c r="F29" s="17">
        <f t="shared" si="3"/>
        <v>90</v>
      </c>
      <c r="G29" s="64"/>
      <c r="H29" s="16">
        <v>0</v>
      </c>
      <c r="I29" s="18">
        <v>0</v>
      </c>
      <c r="J29" s="18">
        <f t="shared" si="0"/>
        <v>90</v>
      </c>
      <c r="K29" s="18">
        <v>0</v>
      </c>
      <c r="L29" s="17">
        <f t="shared" si="1"/>
        <v>90</v>
      </c>
      <c r="M29" s="67"/>
      <c r="N29" s="37">
        <f>+L29*[1]ETNIAS!B27%</f>
        <v>24.12</v>
      </c>
      <c r="O29" s="36">
        <f>L29*[1]ETNIAS!C27%</f>
        <v>0.18</v>
      </c>
      <c r="P29" s="36">
        <f>+L29*[1]ETNIAS!D27%</f>
        <v>9.0000000000000011E-3</v>
      </c>
      <c r="Q29" s="36">
        <f>+L29*[1]ETNIAS!E27%</f>
        <v>65.691000000000003</v>
      </c>
      <c r="R29" s="19">
        <f t="shared" si="2"/>
        <v>90</v>
      </c>
      <c r="S29"/>
      <c r="T29" s="9"/>
    </row>
    <row r="30" spans="2:20" s="10" customFormat="1" x14ac:dyDescent="0.25">
      <c r="B30" s="11">
        <v>16278</v>
      </c>
      <c r="C30" s="42" t="s">
        <v>12</v>
      </c>
      <c r="D30" s="29">
        <v>34</v>
      </c>
      <c r="E30" s="29">
        <v>20</v>
      </c>
      <c r="F30" s="12">
        <f t="shared" si="3"/>
        <v>54</v>
      </c>
      <c r="G30" s="64"/>
      <c r="H30" s="13">
        <v>0</v>
      </c>
      <c r="I30" s="14">
        <v>0</v>
      </c>
      <c r="J30" s="14">
        <f t="shared" si="0"/>
        <v>54</v>
      </c>
      <c r="K30" s="14">
        <v>0</v>
      </c>
      <c r="L30" s="12">
        <f t="shared" si="1"/>
        <v>54</v>
      </c>
      <c r="M30" s="67"/>
      <c r="N30" s="37">
        <f>+L30*[1]ETNIAS!B28%</f>
        <v>14.472000000000001</v>
      </c>
      <c r="O30" s="36">
        <f>L30*[1]ETNIAS!C28%</f>
        <v>0.108</v>
      </c>
      <c r="P30" s="36">
        <f>+L30*[1]ETNIAS!D28%</f>
        <v>5.4000000000000003E-3</v>
      </c>
      <c r="Q30" s="36">
        <f>+L30*[1]ETNIAS!E28%</f>
        <v>39.4146</v>
      </c>
      <c r="R30" s="15">
        <f t="shared" si="2"/>
        <v>54</v>
      </c>
      <c r="S30"/>
      <c r="T30" s="9"/>
    </row>
    <row r="31" spans="2:20" s="10" customFormat="1" hidden="1" x14ac:dyDescent="0.25">
      <c r="B31" s="11">
        <v>16281</v>
      </c>
      <c r="C31" s="42" t="s">
        <v>50</v>
      </c>
      <c r="D31" s="29">
        <v>0</v>
      </c>
      <c r="E31" s="29">
        <v>0</v>
      </c>
      <c r="F31" s="12">
        <f t="shared" si="3"/>
        <v>0</v>
      </c>
      <c r="G31" s="64"/>
      <c r="H31" s="13">
        <v>0</v>
      </c>
      <c r="I31" s="14">
        <v>0</v>
      </c>
      <c r="J31" s="14">
        <f t="shared" si="0"/>
        <v>0</v>
      </c>
      <c r="K31" s="14">
        <v>0</v>
      </c>
      <c r="L31" s="12">
        <f t="shared" si="1"/>
        <v>0</v>
      </c>
      <c r="M31" s="67"/>
      <c r="N31" s="37">
        <f>+L31*[1]ETNIAS!B29%</f>
        <v>0</v>
      </c>
      <c r="O31" s="36">
        <f>L31*[1]ETNIAS!C29%</f>
        <v>0</v>
      </c>
      <c r="P31" s="36">
        <f>+L31*[1]ETNIAS!D29%</f>
        <v>0</v>
      </c>
      <c r="Q31" s="36">
        <f>+L31*[1]ETNIAS!E29%</f>
        <v>0</v>
      </c>
      <c r="R31" s="15">
        <f t="shared" si="2"/>
        <v>0</v>
      </c>
      <c r="S31"/>
      <c r="T31" s="9"/>
    </row>
    <row r="32" spans="2:20" s="10" customFormat="1" x14ac:dyDescent="0.25">
      <c r="B32" s="11">
        <v>16283</v>
      </c>
      <c r="C32" s="42" t="s">
        <v>42</v>
      </c>
      <c r="D32" s="29">
        <v>37</v>
      </c>
      <c r="E32" s="29">
        <v>30</v>
      </c>
      <c r="F32" s="12">
        <f t="shared" si="3"/>
        <v>67</v>
      </c>
      <c r="G32" s="64"/>
      <c r="H32" s="13">
        <v>0</v>
      </c>
      <c r="I32" s="14">
        <v>0</v>
      </c>
      <c r="J32" s="14">
        <f t="shared" si="0"/>
        <v>67</v>
      </c>
      <c r="K32" s="14">
        <v>0</v>
      </c>
      <c r="L32" s="12">
        <f t="shared" si="1"/>
        <v>67</v>
      </c>
      <c r="M32" s="67"/>
      <c r="N32" s="37">
        <f>+L32*[1]ETNIAS!B29%</f>
        <v>1.0049999999999999</v>
      </c>
      <c r="O32" s="36">
        <f>L32*[1]ETNIAS!C29%</f>
        <v>6.7000000000000004E-2</v>
      </c>
      <c r="P32" s="36">
        <f>+L32*[1]ETNIAS!D29%</f>
        <v>65.793999999999997</v>
      </c>
      <c r="Q32" s="36">
        <f>+L32*[1]ETNIAS!E29%</f>
        <v>0.13400000000000001</v>
      </c>
      <c r="R32" s="15">
        <f t="shared" si="2"/>
        <v>67</v>
      </c>
      <c r="S32"/>
      <c r="T32" s="9"/>
    </row>
    <row r="33" spans="2:20" s="10" customFormat="1" x14ac:dyDescent="0.25">
      <c r="B33" s="11">
        <v>16287</v>
      </c>
      <c r="C33" s="42" t="s">
        <v>43</v>
      </c>
      <c r="D33" s="29">
        <v>125</v>
      </c>
      <c r="E33" s="29">
        <v>107</v>
      </c>
      <c r="F33" s="12">
        <f t="shared" si="3"/>
        <v>232</v>
      </c>
      <c r="G33" s="64"/>
      <c r="H33" s="13">
        <v>0</v>
      </c>
      <c r="I33" s="14">
        <v>0</v>
      </c>
      <c r="J33" s="14">
        <f t="shared" si="0"/>
        <v>232</v>
      </c>
      <c r="K33" s="14">
        <v>0</v>
      </c>
      <c r="L33" s="12">
        <f t="shared" si="1"/>
        <v>232</v>
      </c>
      <c r="M33" s="67"/>
      <c r="N33" s="37">
        <f>+L33*[1]ETNIAS!B30%</f>
        <v>3.48</v>
      </c>
      <c r="O33" s="36">
        <f>L33*[1]ETNIAS!C30%</f>
        <v>0.23200000000000001</v>
      </c>
      <c r="P33" s="36">
        <f>+L33*[1]ETNIAS!D30%</f>
        <v>227.82399999999998</v>
      </c>
      <c r="Q33" s="36">
        <f>+L33*[1]ETNIAS!E30%</f>
        <v>0.46400000000000002</v>
      </c>
      <c r="R33" s="15">
        <f t="shared" si="2"/>
        <v>231.99999999999997</v>
      </c>
      <c r="S33"/>
      <c r="T33" s="9"/>
    </row>
    <row r="34" spans="2:20" s="10" customFormat="1" x14ac:dyDescent="0.25">
      <c r="B34" s="11">
        <v>16288</v>
      </c>
      <c r="C34" s="44" t="s">
        <v>44</v>
      </c>
      <c r="D34" s="29">
        <v>165</v>
      </c>
      <c r="E34" s="29">
        <v>76</v>
      </c>
      <c r="F34" s="12">
        <f t="shared" si="3"/>
        <v>241</v>
      </c>
      <c r="G34" s="64"/>
      <c r="H34" s="13">
        <v>0</v>
      </c>
      <c r="I34" s="14">
        <v>0</v>
      </c>
      <c r="J34" s="14">
        <f t="shared" si="0"/>
        <v>241</v>
      </c>
      <c r="K34" s="14">
        <v>0</v>
      </c>
      <c r="L34" s="12">
        <f t="shared" si="1"/>
        <v>241</v>
      </c>
      <c r="M34" s="67"/>
      <c r="N34" s="37">
        <f>+L34*[1]ETNIAS!B31%</f>
        <v>4.5789999999999997</v>
      </c>
      <c r="O34" s="36">
        <f>L34*[1]ETNIAS!C31%</f>
        <v>0.24099999999999999</v>
      </c>
      <c r="P34" s="36">
        <f>+L34*[1]ETNIAS!D31%</f>
        <v>4.82E-2</v>
      </c>
      <c r="Q34" s="36">
        <f>+L34*[1]ETNIAS!E31%</f>
        <v>236.1318</v>
      </c>
      <c r="R34" s="15">
        <f t="shared" si="2"/>
        <v>241</v>
      </c>
      <c r="S34"/>
      <c r="T34" s="9"/>
    </row>
    <row r="35" spans="2:20" s="10" customFormat="1" x14ac:dyDescent="0.25">
      <c r="B35" s="11">
        <v>16289</v>
      </c>
      <c r="C35" s="44" t="s">
        <v>45</v>
      </c>
      <c r="D35" s="29">
        <v>45</v>
      </c>
      <c r="E35" s="29">
        <v>26</v>
      </c>
      <c r="F35" s="12">
        <f t="shared" si="3"/>
        <v>71</v>
      </c>
      <c r="G35" s="64"/>
      <c r="H35" s="13">
        <v>0</v>
      </c>
      <c r="I35" s="14">
        <v>0</v>
      </c>
      <c r="J35" s="14">
        <f t="shared" si="0"/>
        <v>71</v>
      </c>
      <c r="K35" s="14">
        <v>0</v>
      </c>
      <c r="L35" s="12">
        <f t="shared" si="1"/>
        <v>71</v>
      </c>
      <c r="M35" s="67"/>
      <c r="N35" s="37">
        <f>+L35*[1]ETNIAS!B32%</f>
        <v>1.349</v>
      </c>
      <c r="O35" s="36">
        <f>L35*[1]ETNIAS!C32%</f>
        <v>7.1000000000000008E-2</v>
      </c>
      <c r="P35" s="36">
        <f>+L35*[1]ETNIAS!D32%</f>
        <v>1.4200000000000001E-2</v>
      </c>
      <c r="Q35" s="36">
        <f>+L35*[1]ETNIAS!E32%</f>
        <v>69.565799999999996</v>
      </c>
      <c r="R35" s="15">
        <f t="shared" si="2"/>
        <v>71</v>
      </c>
      <c r="S35"/>
      <c r="T35" s="9"/>
    </row>
    <row r="36" spans="2:20" s="10" customFormat="1" x14ac:dyDescent="0.25">
      <c r="B36" s="11">
        <v>16293</v>
      </c>
      <c r="C36" s="44" t="s">
        <v>13</v>
      </c>
      <c r="D36" s="29">
        <v>310</v>
      </c>
      <c r="E36" s="29">
        <v>170</v>
      </c>
      <c r="F36" s="17">
        <f t="shared" si="3"/>
        <v>480</v>
      </c>
      <c r="G36" s="64"/>
      <c r="H36" s="13">
        <v>0</v>
      </c>
      <c r="I36" s="14">
        <v>0</v>
      </c>
      <c r="J36" s="14">
        <f t="shared" si="0"/>
        <v>480</v>
      </c>
      <c r="K36" s="14">
        <v>0</v>
      </c>
      <c r="L36" s="12">
        <f t="shared" si="1"/>
        <v>480</v>
      </c>
      <c r="M36" s="67"/>
      <c r="N36" s="37">
        <f>+L36*[1]ETNIAS!B33%</f>
        <v>135.35999999999999</v>
      </c>
      <c r="O36" s="36">
        <f>L36*[1]ETNIAS!C33%</f>
        <v>3.3599999999999994</v>
      </c>
      <c r="P36" s="36">
        <f>+L36*[1]ETNIAS!D33%</f>
        <v>0.14399999999999999</v>
      </c>
      <c r="Q36" s="36">
        <f>+L36*[1]ETNIAS!E33%</f>
        <v>341.13599999999997</v>
      </c>
      <c r="R36" s="15">
        <f t="shared" si="2"/>
        <v>479.99999999999994</v>
      </c>
      <c r="S36"/>
      <c r="T36" s="9"/>
    </row>
    <row r="37" spans="2:20" s="10" customFormat="1" x14ac:dyDescent="0.25">
      <c r="B37" s="16">
        <v>16294</v>
      </c>
      <c r="C37" s="43" t="s">
        <v>14</v>
      </c>
      <c r="D37" s="29">
        <v>275</v>
      </c>
      <c r="E37" s="29">
        <v>184</v>
      </c>
      <c r="F37" s="12">
        <f t="shared" si="3"/>
        <v>459</v>
      </c>
      <c r="G37" s="64"/>
      <c r="H37" s="16">
        <v>0</v>
      </c>
      <c r="I37" s="18">
        <v>0</v>
      </c>
      <c r="J37" s="18">
        <f t="shared" si="0"/>
        <v>459</v>
      </c>
      <c r="K37" s="18">
        <v>0</v>
      </c>
      <c r="L37" s="17">
        <f t="shared" si="1"/>
        <v>459</v>
      </c>
      <c r="M37" s="67"/>
      <c r="N37" s="37">
        <f>+L37*[1]ETNIAS!B34%</f>
        <v>129.43799999999999</v>
      </c>
      <c r="O37" s="36">
        <f>L37*[1]ETNIAS!C34%</f>
        <v>3.2129999999999996</v>
      </c>
      <c r="P37" s="36">
        <f>+L37*[1]ETNIAS!D34%</f>
        <v>0.13769999999999999</v>
      </c>
      <c r="Q37" s="36">
        <f>+L37*[1]ETNIAS!E34%</f>
        <v>326.21129999999994</v>
      </c>
      <c r="R37" s="19">
        <f t="shared" si="2"/>
        <v>458.99999999999989</v>
      </c>
      <c r="S37"/>
      <c r="T37" s="9"/>
    </row>
    <row r="38" spans="2:20" s="10" customFormat="1" x14ac:dyDescent="0.25">
      <c r="B38" s="16">
        <v>17434</v>
      </c>
      <c r="C38" s="43" t="s">
        <v>46</v>
      </c>
      <c r="D38" s="29">
        <v>119</v>
      </c>
      <c r="E38" s="29">
        <v>82</v>
      </c>
      <c r="F38" s="17">
        <f t="shared" si="3"/>
        <v>201</v>
      </c>
      <c r="G38" s="64"/>
      <c r="H38" s="13">
        <v>0</v>
      </c>
      <c r="I38" s="14">
        <v>0</v>
      </c>
      <c r="J38" s="14">
        <f t="shared" si="0"/>
        <v>201</v>
      </c>
      <c r="K38" s="14">
        <v>0</v>
      </c>
      <c r="L38" s="12">
        <f t="shared" si="1"/>
        <v>201</v>
      </c>
      <c r="M38" s="67"/>
      <c r="N38" s="37">
        <f>+L38*[1]ETNIAS!B35%</f>
        <v>56.681999999999995</v>
      </c>
      <c r="O38" s="36">
        <f>L38*[1]ETNIAS!C35%</f>
        <v>1.4069999999999998</v>
      </c>
      <c r="P38" s="36">
        <f>+L38*[1]ETNIAS!D35%</f>
        <v>6.0299999999999992E-2</v>
      </c>
      <c r="Q38" s="36">
        <f>+L38*[1]ETNIAS!E35%</f>
        <v>142.85069999999999</v>
      </c>
      <c r="R38" s="15">
        <f t="shared" si="2"/>
        <v>200.99999999999997</v>
      </c>
      <c r="S38"/>
      <c r="T38" s="9"/>
    </row>
    <row r="39" spans="2:20" s="10" customFormat="1" x14ac:dyDescent="0.25">
      <c r="B39" s="16">
        <v>17435</v>
      </c>
      <c r="C39" s="43" t="s">
        <v>15</v>
      </c>
      <c r="D39" s="29">
        <v>64</v>
      </c>
      <c r="E39" s="29">
        <v>36</v>
      </c>
      <c r="F39" s="12">
        <f t="shared" si="3"/>
        <v>100</v>
      </c>
      <c r="G39" s="64"/>
      <c r="H39" s="16">
        <v>0</v>
      </c>
      <c r="I39" s="18">
        <v>0</v>
      </c>
      <c r="J39" s="18">
        <f t="shared" si="0"/>
        <v>100</v>
      </c>
      <c r="K39" s="18">
        <v>0</v>
      </c>
      <c r="L39" s="17">
        <f t="shared" si="1"/>
        <v>100</v>
      </c>
      <c r="M39" s="67"/>
      <c r="N39" s="37">
        <f>+L39*[1]ETNIAS!B36%</f>
        <v>28.199999999999996</v>
      </c>
      <c r="O39" s="36">
        <f>L39*[1]ETNIAS!C36%</f>
        <v>0.7</v>
      </c>
      <c r="P39" s="36">
        <f>+L39*[1]ETNIAS!D36%</f>
        <v>0.03</v>
      </c>
      <c r="Q39" s="36">
        <f>+L39*[1]ETNIAS!E36%</f>
        <v>71.069999999999993</v>
      </c>
      <c r="R39" s="19">
        <f t="shared" si="2"/>
        <v>99.999999999999986</v>
      </c>
      <c r="S39"/>
      <c r="T39" s="9"/>
    </row>
    <row r="40" spans="2:20" s="10" customFormat="1" x14ac:dyDescent="0.25">
      <c r="B40" s="16">
        <v>17436</v>
      </c>
      <c r="C40" s="43" t="s">
        <v>16</v>
      </c>
      <c r="D40" s="29">
        <v>106</v>
      </c>
      <c r="E40" s="29">
        <v>46</v>
      </c>
      <c r="F40" s="12">
        <f t="shared" si="3"/>
        <v>152</v>
      </c>
      <c r="G40" s="64"/>
      <c r="H40" s="13">
        <v>0</v>
      </c>
      <c r="I40" s="14">
        <v>0</v>
      </c>
      <c r="J40" s="14">
        <f t="shared" si="0"/>
        <v>152</v>
      </c>
      <c r="K40" s="14">
        <v>0</v>
      </c>
      <c r="L40" s="12">
        <f t="shared" si="1"/>
        <v>152</v>
      </c>
      <c r="M40" s="67"/>
      <c r="N40" s="37">
        <f>+L40*[1]ETNIAS!B37%</f>
        <v>77.367999999999995</v>
      </c>
      <c r="O40" s="36">
        <f>L40*[1]ETNIAS!C37%</f>
        <v>0.152</v>
      </c>
      <c r="P40" s="36">
        <f>+L40*[1]ETNIAS!D37%</f>
        <v>4.5599999999999995E-2</v>
      </c>
      <c r="Q40" s="36">
        <f>+L40*[1]ETNIAS!E37%</f>
        <v>74.434399999999997</v>
      </c>
      <c r="R40" s="15">
        <f t="shared" si="2"/>
        <v>152</v>
      </c>
      <c r="S40"/>
      <c r="T40" s="9"/>
    </row>
    <row r="41" spans="2:20" s="10" customFormat="1" x14ac:dyDescent="0.25">
      <c r="B41" s="11">
        <v>17437</v>
      </c>
      <c r="C41" s="44" t="s">
        <v>47</v>
      </c>
      <c r="D41" s="29">
        <v>29</v>
      </c>
      <c r="E41" s="29">
        <v>15</v>
      </c>
      <c r="F41" s="17">
        <f t="shared" si="3"/>
        <v>44</v>
      </c>
      <c r="G41" s="64"/>
      <c r="H41" s="13">
        <v>0</v>
      </c>
      <c r="I41" s="14">
        <v>0</v>
      </c>
      <c r="J41" s="14">
        <f t="shared" si="0"/>
        <v>44</v>
      </c>
      <c r="K41" s="14">
        <v>0</v>
      </c>
      <c r="L41" s="12">
        <f t="shared" si="1"/>
        <v>44</v>
      </c>
      <c r="M41" s="67"/>
      <c r="N41" s="37">
        <f>+L41*[1]ETNIAS!B38%</f>
        <v>13.552</v>
      </c>
      <c r="O41" s="36">
        <f>L41*[1]ETNIAS!C38%</f>
        <v>4.3999999999999997E-2</v>
      </c>
      <c r="P41" s="36">
        <f>+L41*[1]ETNIAS!D38%</f>
        <v>4.4000000000000003E-3</v>
      </c>
      <c r="Q41" s="36">
        <f>+L41*[1]ETNIAS!E38%</f>
        <v>30.399600000000003</v>
      </c>
      <c r="R41" s="15">
        <f t="shared" si="2"/>
        <v>44</v>
      </c>
      <c r="S41"/>
      <c r="T41" s="9"/>
    </row>
    <row r="42" spans="2:20" s="10" customFormat="1" hidden="1" x14ac:dyDescent="0.25">
      <c r="B42" s="11">
        <v>17442</v>
      </c>
      <c r="C42" s="44" t="s">
        <v>51</v>
      </c>
      <c r="D42" s="29">
        <v>0</v>
      </c>
      <c r="E42" s="29">
        <v>0</v>
      </c>
      <c r="F42" s="12">
        <f t="shared" si="3"/>
        <v>0</v>
      </c>
      <c r="G42" s="64"/>
      <c r="H42" s="13">
        <v>0</v>
      </c>
      <c r="I42" s="14">
        <v>0</v>
      </c>
      <c r="J42" s="14">
        <f t="shared" si="0"/>
        <v>0</v>
      </c>
      <c r="K42" s="14">
        <v>0</v>
      </c>
      <c r="L42" s="12">
        <f t="shared" si="1"/>
        <v>0</v>
      </c>
      <c r="M42" s="67"/>
      <c r="N42" s="37">
        <f>+L42*[1]ETNIAS!B39%</f>
        <v>0</v>
      </c>
      <c r="O42" s="36">
        <f>L42*[1]ETNIAS!C39%</f>
        <v>0</v>
      </c>
      <c r="P42" s="36">
        <f>+L42*[1]ETNIAS!D39%</f>
        <v>0</v>
      </c>
      <c r="Q42" s="36">
        <f>+L42*[1]ETNIAS!E39%</f>
        <v>0</v>
      </c>
      <c r="R42" s="15">
        <f t="shared" si="2"/>
        <v>0</v>
      </c>
      <c r="S42"/>
      <c r="T42" s="9"/>
    </row>
    <row r="43" spans="2:20" s="10" customFormat="1" x14ac:dyDescent="0.25">
      <c r="B43" s="16">
        <v>17675</v>
      </c>
      <c r="C43" s="43" t="s">
        <v>52</v>
      </c>
      <c r="D43" s="29">
        <v>7</v>
      </c>
      <c r="E43" s="29">
        <v>6</v>
      </c>
      <c r="F43" s="12">
        <f t="shared" si="3"/>
        <v>13</v>
      </c>
      <c r="G43" s="64"/>
      <c r="H43" s="16">
        <v>0</v>
      </c>
      <c r="I43" s="18">
        <v>0</v>
      </c>
      <c r="J43" s="18">
        <f t="shared" si="0"/>
        <v>13</v>
      </c>
      <c r="K43" s="18">
        <v>0</v>
      </c>
      <c r="L43" s="17">
        <f t="shared" si="1"/>
        <v>13</v>
      </c>
      <c r="M43" s="67"/>
      <c r="N43" s="37">
        <f>+L43*[1]ETNIAS!B39%</f>
        <v>4.0039999999999996</v>
      </c>
      <c r="O43" s="36">
        <f>L43*[1]ETNIAS!C39%</f>
        <v>1.3000000000000001E-2</v>
      </c>
      <c r="P43" s="36">
        <f>+L43*[1]ETNIAS!D39%</f>
        <v>1.3000000000000002E-3</v>
      </c>
      <c r="Q43" s="36">
        <f>+L43*[1]ETNIAS!E39%</f>
        <v>8.9817</v>
      </c>
      <c r="R43" s="19">
        <f t="shared" si="2"/>
        <v>13</v>
      </c>
      <c r="S43"/>
      <c r="T43" s="9"/>
    </row>
    <row r="44" spans="2:20" s="10" customFormat="1" x14ac:dyDescent="0.25">
      <c r="B44" s="11">
        <v>17676</v>
      </c>
      <c r="C44" s="42" t="s">
        <v>53</v>
      </c>
      <c r="D44" s="29">
        <v>29</v>
      </c>
      <c r="E44" s="29">
        <v>37</v>
      </c>
      <c r="F44" s="12">
        <f t="shared" si="3"/>
        <v>66</v>
      </c>
      <c r="G44" s="64"/>
      <c r="H44" s="13">
        <v>0</v>
      </c>
      <c r="I44" s="14">
        <v>0</v>
      </c>
      <c r="J44" s="14">
        <f t="shared" si="0"/>
        <v>66</v>
      </c>
      <c r="K44" s="14">
        <v>0</v>
      </c>
      <c r="L44" s="12">
        <f t="shared" si="1"/>
        <v>66</v>
      </c>
      <c r="M44" s="67"/>
      <c r="N44" s="37">
        <f>+L44*[1]ETNIAS!B40%</f>
        <v>9.9</v>
      </c>
      <c r="O44" s="36">
        <f>L44*[1]ETNIAS!C40%</f>
        <v>6.6000000000000003E-2</v>
      </c>
      <c r="P44" s="36">
        <f>+L44*[1]ETNIAS!D40%</f>
        <v>1.32E-2</v>
      </c>
      <c r="Q44" s="36">
        <f>+L44*[1]ETNIAS!E40%</f>
        <v>56.020800000000001</v>
      </c>
      <c r="R44" s="15">
        <f t="shared" si="2"/>
        <v>66</v>
      </c>
      <c r="S44"/>
      <c r="T44" s="9"/>
    </row>
    <row r="45" spans="2:20" s="10" customFormat="1" x14ac:dyDescent="0.25">
      <c r="B45" s="11">
        <v>17677</v>
      </c>
      <c r="C45" s="44" t="s">
        <v>54</v>
      </c>
      <c r="D45" s="29">
        <v>68</v>
      </c>
      <c r="E45" s="29">
        <v>36</v>
      </c>
      <c r="F45" s="12">
        <f t="shared" si="3"/>
        <v>104</v>
      </c>
      <c r="G45" s="64"/>
      <c r="H45" s="13">
        <v>0</v>
      </c>
      <c r="I45" s="14">
        <v>0</v>
      </c>
      <c r="J45" s="14">
        <f t="shared" si="0"/>
        <v>104</v>
      </c>
      <c r="K45" s="14">
        <v>0</v>
      </c>
      <c r="L45" s="12">
        <f t="shared" si="1"/>
        <v>104</v>
      </c>
      <c r="M45" s="67"/>
      <c r="N45" s="37">
        <f>+L45*[1]ETNIAS!B41%</f>
        <v>39.624000000000002</v>
      </c>
      <c r="O45" s="36">
        <f>L45*[1]ETNIAS!C41%</f>
        <v>0.10400000000000001</v>
      </c>
      <c r="P45" s="36">
        <f>+L45*[1]ETNIAS!D41%</f>
        <v>4.1600000000000005E-2</v>
      </c>
      <c r="Q45" s="36">
        <f>+L45*[1]ETNIAS!E41%</f>
        <v>64.230399999999989</v>
      </c>
      <c r="R45" s="15">
        <f t="shared" si="2"/>
        <v>104</v>
      </c>
      <c r="S45"/>
      <c r="T45" s="9"/>
    </row>
    <row r="46" spans="2:20" s="10" customFormat="1" x14ac:dyDescent="0.25">
      <c r="B46" s="11">
        <v>17678</v>
      </c>
      <c r="C46" s="44" t="s">
        <v>55</v>
      </c>
      <c r="D46" s="29">
        <v>51</v>
      </c>
      <c r="E46" s="29">
        <v>18</v>
      </c>
      <c r="F46" s="12">
        <f t="shared" si="3"/>
        <v>69</v>
      </c>
      <c r="G46" s="64"/>
      <c r="H46" s="13">
        <v>0</v>
      </c>
      <c r="I46" s="14">
        <v>0</v>
      </c>
      <c r="J46" s="14">
        <f t="shared" si="0"/>
        <v>69</v>
      </c>
      <c r="K46" s="14">
        <v>0</v>
      </c>
      <c r="L46" s="12">
        <f t="shared" si="1"/>
        <v>69</v>
      </c>
      <c r="M46" s="67"/>
      <c r="N46" s="37">
        <f>+L46*[1]ETNIAS!B42%</f>
        <v>67.62</v>
      </c>
      <c r="O46" s="36">
        <f>L46*[1]ETNIAS!C42%</f>
        <v>6.9000000000000006E-2</v>
      </c>
      <c r="P46" s="36">
        <f>+L46*[1]ETNIAS!D42%</f>
        <v>6.9000000000000008E-3</v>
      </c>
      <c r="Q46" s="36">
        <f>+L46*[1]ETNIAS!E42%</f>
        <v>1.3041</v>
      </c>
      <c r="R46" s="15">
        <f t="shared" si="2"/>
        <v>69.000000000000014</v>
      </c>
      <c r="S46"/>
      <c r="T46" s="9"/>
    </row>
    <row r="47" spans="2:20" s="10" customFormat="1" x14ac:dyDescent="0.25">
      <c r="B47" s="11">
        <v>17701</v>
      </c>
      <c r="C47" s="44" t="s">
        <v>56</v>
      </c>
      <c r="D47" s="29">
        <v>53</v>
      </c>
      <c r="E47" s="29">
        <v>68</v>
      </c>
      <c r="F47" s="12">
        <f t="shared" si="3"/>
        <v>121</v>
      </c>
      <c r="G47" s="64"/>
      <c r="H47" s="13">
        <v>0</v>
      </c>
      <c r="I47" s="14">
        <v>0</v>
      </c>
      <c r="J47" s="14">
        <f t="shared" si="0"/>
        <v>121</v>
      </c>
      <c r="K47" s="14">
        <v>0</v>
      </c>
      <c r="L47" s="12">
        <f t="shared" si="1"/>
        <v>121</v>
      </c>
      <c r="M47" s="67"/>
      <c r="N47" s="37">
        <f>+L47*[1]ETNIAS!B43%</f>
        <v>116.64400000000001</v>
      </c>
      <c r="O47" s="36">
        <f>L47*[1]ETNIAS!C43%</f>
        <v>0.121</v>
      </c>
      <c r="P47" s="36">
        <f>+L47*[1]ETNIAS!D43%</f>
        <v>1.2100000000000001E-2</v>
      </c>
      <c r="Q47" s="36">
        <f>+L47*[1]ETNIAS!E43%</f>
        <v>4.2229000000000001</v>
      </c>
      <c r="R47" s="15">
        <f t="shared" si="2"/>
        <v>121</v>
      </c>
      <c r="S47"/>
      <c r="T47" s="9"/>
    </row>
    <row r="48" spans="2:20" s="10" customFormat="1" x14ac:dyDescent="0.25">
      <c r="B48" s="11">
        <v>17708</v>
      </c>
      <c r="C48" s="44" t="s">
        <v>57</v>
      </c>
      <c r="D48" s="29">
        <v>87</v>
      </c>
      <c r="E48" s="29">
        <v>15</v>
      </c>
      <c r="F48" s="12">
        <f t="shared" si="3"/>
        <v>102</v>
      </c>
      <c r="G48" s="64"/>
      <c r="H48" s="13">
        <v>0</v>
      </c>
      <c r="I48" s="14">
        <v>0</v>
      </c>
      <c r="J48" s="14">
        <f t="shared" si="0"/>
        <v>102</v>
      </c>
      <c r="K48" s="14">
        <v>0</v>
      </c>
      <c r="L48" s="12">
        <f t="shared" si="1"/>
        <v>102</v>
      </c>
      <c r="M48" s="67"/>
      <c r="N48" s="37">
        <f>+L48*[1]ETNIAS!B44%</f>
        <v>98.328000000000003</v>
      </c>
      <c r="O48" s="36">
        <f>L48*[1]ETNIAS!C44%</f>
        <v>0.10200000000000001</v>
      </c>
      <c r="P48" s="36">
        <f>+L48*[1]ETNIAS!D44%</f>
        <v>1.0200000000000001E-2</v>
      </c>
      <c r="Q48" s="36">
        <f>+L48*[1]ETNIAS!E44%</f>
        <v>3.5598000000000001</v>
      </c>
      <c r="R48" s="15">
        <f t="shared" si="2"/>
        <v>102</v>
      </c>
      <c r="S48"/>
      <c r="T48" s="9"/>
    </row>
    <row r="49" spans="2:20" s="10" customFormat="1" x14ac:dyDescent="0.25">
      <c r="B49" s="16">
        <v>17786</v>
      </c>
      <c r="C49" s="43" t="s">
        <v>58</v>
      </c>
      <c r="D49" s="29">
        <v>92</v>
      </c>
      <c r="E49" s="29">
        <v>28</v>
      </c>
      <c r="F49" s="12">
        <f t="shared" si="3"/>
        <v>120</v>
      </c>
      <c r="G49" s="64"/>
      <c r="H49" s="13">
        <v>0</v>
      </c>
      <c r="I49" s="14">
        <v>0</v>
      </c>
      <c r="J49" s="14">
        <f t="shared" si="0"/>
        <v>120</v>
      </c>
      <c r="K49" s="14">
        <v>0</v>
      </c>
      <c r="L49" s="12">
        <f t="shared" si="1"/>
        <v>120</v>
      </c>
      <c r="M49" s="67"/>
      <c r="N49" s="37">
        <f>+L49*[1]ETNIAS!B45%</f>
        <v>115.68</v>
      </c>
      <c r="O49" s="36">
        <f>L49*[1]ETNIAS!C45%</f>
        <v>0.12</v>
      </c>
      <c r="P49" s="36">
        <f>+L49*[1]ETNIAS!D45%</f>
        <v>1.2E-2</v>
      </c>
      <c r="Q49" s="36">
        <f>+L49*[1]ETNIAS!E45%</f>
        <v>4.1879999999999997</v>
      </c>
      <c r="R49" s="15">
        <f t="shared" si="2"/>
        <v>120.00000000000001</v>
      </c>
      <c r="S49"/>
      <c r="T49" s="9"/>
    </row>
    <row r="50" spans="2:20" s="10" customFormat="1" x14ac:dyDescent="0.25">
      <c r="B50" s="11">
        <v>17787</v>
      </c>
      <c r="C50" s="42" t="s">
        <v>59</v>
      </c>
      <c r="D50" s="29">
        <v>398</v>
      </c>
      <c r="E50" s="29">
        <v>255</v>
      </c>
      <c r="F50" s="12">
        <f t="shared" si="3"/>
        <v>653</v>
      </c>
      <c r="G50" s="64"/>
      <c r="H50" s="13">
        <v>0</v>
      </c>
      <c r="I50" s="14">
        <v>0</v>
      </c>
      <c r="J50" s="14">
        <f t="shared" si="0"/>
        <v>653</v>
      </c>
      <c r="K50" s="14">
        <v>0</v>
      </c>
      <c r="L50" s="12">
        <f t="shared" si="1"/>
        <v>653</v>
      </c>
      <c r="M50" s="67"/>
      <c r="N50" s="37">
        <f>+L50*[1]ETNIAS!B46%</f>
        <v>607.29000000000008</v>
      </c>
      <c r="O50" s="36">
        <f>L50*[1]ETNIAS!C46%</f>
        <v>0.65300000000000002</v>
      </c>
      <c r="P50" s="36">
        <f>+L50*[1]ETNIAS!D46%</f>
        <v>6.5299999999999997E-2</v>
      </c>
      <c r="Q50" s="36">
        <f>+L50*[1]ETNIAS!E46%</f>
        <v>44.991700000000002</v>
      </c>
      <c r="R50" s="15">
        <f t="shared" si="2"/>
        <v>653.00000000000011</v>
      </c>
      <c r="S50"/>
      <c r="T50" s="9"/>
    </row>
    <row r="51" spans="2:20" s="10" customFormat="1" x14ac:dyDescent="0.25">
      <c r="B51" s="11">
        <v>17788</v>
      </c>
      <c r="C51" s="42" t="s">
        <v>60</v>
      </c>
      <c r="D51" s="29">
        <v>6</v>
      </c>
      <c r="E51" s="29">
        <v>4</v>
      </c>
      <c r="F51" s="12">
        <f t="shared" si="3"/>
        <v>10</v>
      </c>
      <c r="G51" s="64"/>
      <c r="H51" s="13">
        <v>0</v>
      </c>
      <c r="I51" s="14">
        <v>0</v>
      </c>
      <c r="J51" s="14">
        <f t="shared" si="0"/>
        <v>10</v>
      </c>
      <c r="K51" s="14">
        <v>0</v>
      </c>
      <c r="L51" s="12">
        <f t="shared" si="1"/>
        <v>10</v>
      </c>
      <c r="M51" s="67"/>
      <c r="N51" s="37">
        <f>+L51*[1]ETNIAS!B47%</f>
        <v>9.3000000000000007</v>
      </c>
      <c r="O51" s="36">
        <f>L51*[1]ETNIAS!C47%</f>
        <v>0.01</v>
      </c>
      <c r="P51" s="36">
        <f>+L51*[1]ETNIAS!D47%</f>
        <v>1E-3</v>
      </c>
      <c r="Q51" s="36">
        <f>+L51*[1]ETNIAS!E47%</f>
        <v>0.68900000000000006</v>
      </c>
      <c r="R51" s="15">
        <f t="shared" si="2"/>
        <v>10</v>
      </c>
      <c r="S51"/>
      <c r="T51" s="9"/>
    </row>
    <row r="52" spans="2:20" s="10" customFormat="1" x14ac:dyDescent="0.25">
      <c r="B52" s="11">
        <v>17789</v>
      </c>
      <c r="C52" s="44" t="s">
        <v>61</v>
      </c>
      <c r="D52" s="29">
        <v>5</v>
      </c>
      <c r="E52" s="29">
        <v>1</v>
      </c>
      <c r="F52" s="12">
        <f t="shared" si="3"/>
        <v>6</v>
      </c>
      <c r="G52" s="64"/>
      <c r="H52" s="13">
        <v>0</v>
      </c>
      <c r="I52" s="14">
        <v>0</v>
      </c>
      <c r="J52" s="14">
        <f t="shared" si="0"/>
        <v>6</v>
      </c>
      <c r="K52" s="14">
        <v>0</v>
      </c>
      <c r="L52" s="12">
        <f t="shared" si="1"/>
        <v>6</v>
      </c>
      <c r="M52" s="67"/>
      <c r="N52" s="37">
        <f>+L52*[1]ETNIAS!B48%</f>
        <v>3.5999999999999996</v>
      </c>
      <c r="O52" s="36">
        <f>L52*[1]ETNIAS!C48%</f>
        <v>6.0000000000000001E-3</v>
      </c>
      <c r="P52" s="36">
        <f>+L52*[1]ETNIAS!D48%</f>
        <v>1.2000000000000001E-3</v>
      </c>
      <c r="Q52" s="36">
        <f>+L52*[1]ETNIAS!E48%</f>
        <v>2.3928000000000003</v>
      </c>
      <c r="R52" s="15">
        <f t="shared" si="2"/>
        <v>6</v>
      </c>
      <c r="S52"/>
      <c r="T52" s="9"/>
    </row>
    <row r="53" spans="2:20" s="10" customFormat="1" x14ac:dyDescent="0.25">
      <c r="B53" s="11">
        <v>17790</v>
      </c>
      <c r="C53" s="42" t="s">
        <v>62</v>
      </c>
      <c r="D53" s="29">
        <v>48</v>
      </c>
      <c r="E53" s="29">
        <v>13</v>
      </c>
      <c r="F53" s="12">
        <f t="shared" si="3"/>
        <v>61</v>
      </c>
      <c r="G53" s="64"/>
      <c r="H53" s="13">
        <v>0</v>
      </c>
      <c r="I53" s="14">
        <v>0</v>
      </c>
      <c r="J53" s="14">
        <f t="shared" si="0"/>
        <v>61</v>
      </c>
      <c r="K53" s="14">
        <v>0</v>
      </c>
      <c r="L53" s="12">
        <f t="shared" si="1"/>
        <v>61</v>
      </c>
      <c r="M53" s="67"/>
      <c r="N53" s="37">
        <f>+L53*[1]ETNIAS!B49%</f>
        <v>36.6</v>
      </c>
      <c r="O53" s="36">
        <f>L53*[1]ETNIAS!C49%</f>
        <v>6.0999999999999999E-2</v>
      </c>
      <c r="P53" s="36">
        <f>+L53*[1]ETNIAS!D49%</f>
        <v>1.2200000000000001E-2</v>
      </c>
      <c r="Q53" s="36">
        <f>+L53*[1]ETNIAS!E49%</f>
        <v>24.326800000000002</v>
      </c>
      <c r="R53" s="15">
        <f t="shared" si="2"/>
        <v>61</v>
      </c>
      <c r="S53"/>
      <c r="T53" s="9"/>
    </row>
    <row r="54" spans="2:20" s="10" customFormat="1" x14ac:dyDescent="0.25">
      <c r="B54" s="45">
        <v>18420</v>
      </c>
      <c r="C54" s="48" t="s">
        <v>63</v>
      </c>
      <c r="D54" s="29">
        <v>231</v>
      </c>
      <c r="E54" s="29">
        <v>144</v>
      </c>
      <c r="F54" s="47">
        <f t="shared" si="3"/>
        <v>375</v>
      </c>
      <c r="G54" s="64"/>
      <c r="H54" s="13">
        <v>0</v>
      </c>
      <c r="I54" s="14">
        <v>0</v>
      </c>
      <c r="J54" s="14">
        <f t="shared" si="0"/>
        <v>375</v>
      </c>
      <c r="K54" s="14">
        <v>0</v>
      </c>
      <c r="L54" s="12">
        <f t="shared" si="1"/>
        <v>375</v>
      </c>
      <c r="M54" s="67"/>
      <c r="N54" s="37">
        <f>+L54*[1]ETNIAS!B50%</f>
        <v>334.5</v>
      </c>
      <c r="O54" s="36">
        <f>L54*[1]ETNIAS!C50%</f>
        <v>0.375</v>
      </c>
      <c r="P54" s="36">
        <f>+L54*[1]ETNIAS!D50%</f>
        <v>3.7499999999999999E-2</v>
      </c>
      <c r="Q54" s="36">
        <f>+L54*[1]ETNIAS!E50%</f>
        <v>40.087499999999999</v>
      </c>
      <c r="R54" s="15">
        <f t="shared" si="2"/>
        <v>375</v>
      </c>
      <c r="S54"/>
      <c r="T54" s="9"/>
    </row>
    <row r="55" spans="2:20" s="10" customFormat="1" x14ac:dyDescent="0.25">
      <c r="B55" s="45"/>
      <c r="C55" s="48" t="s">
        <v>65</v>
      </c>
      <c r="D55" s="29">
        <v>21</v>
      </c>
      <c r="E55" s="29">
        <v>17</v>
      </c>
      <c r="F55" s="47">
        <f t="shared" si="3"/>
        <v>38</v>
      </c>
      <c r="G55" s="64"/>
      <c r="H55" s="13">
        <v>0</v>
      </c>
      <c r="I55" s="14">
        <v>0</v>
      </c>
      <c r="J55" s="14">
        <f t="shared" si="0"/>
        <v>38</v>
      </c>
      <c r="K55" s="14">
        <v>0</v>
      </c>
      <c r="L55" s="12">
        <f t="shared" si="1"/>
        <v>38</v>
      </c>
      <c r="M55" s="67"/>
      <c r="N55" s="50">
        <f>+L55*[1]ETNIAS!B50%</f>
        <v>33.896000000000001</v>
      </c>
      <c r="O55" s="51">
        <f>L55*[1]ETNIAS!C50%</f>
        <v>3.7999999999999999E-2</v>
      </c>
      <c r="P55" s="51">
        <f>L55*[1]ETNIAS!D50%</f>
        <v>3.8E-3</v>
      </c>
      <c r="Q55" s="51">
        <f>L55*[1]ETNIAS!E50%</f>
        <v>4.0621999999999998</v>
      </c>
      <c r="R55" s="15">
        <f>+N55+O55+P55+Q55</f>
        <v>37.999999999999993</v>
      </c>
      <c r="S55"/>
      <c r="T55" s="9"/>
    </row>
    <row r="56" spans="2:20" s="10" customFormat="1" x14ac:dyDescent="0.25">
      <c r="B56" s="45"/>
      <c r="C56" s="48" t="s">
        <v>68</v>
      </c>
      <c r="D56" s="29">
        <v>2</v>
      </c>
      <c r="E56" s="29">
        <v>3</v>
      </c>
      <c r="F56" s="47">
        <f t="shared" si="3"/>
        <v>5</v>
      </c>
      <c r="G56" s="64"/>
      <c r="H56" s="13">
        <v>0</v>
      </c>
      <c r="I56" s="14">
        <v>0</v>
      </c>
      <c r="J56" s="14">
        <f t="shared" si="0"/>
        <v>5</v>
      </c>
      <c r="K56" s="14">
        <v>0</v>
      </c>
      <c r="L56" s="12">
        <f t="shared" si="1"/>
        <v>5</v>
      </c>
      <c r="M56" s="67"/>
      <c r="N56" s="50">
        <f>+L56*[1]ETNIAS!B50%</f>
        <v>4.46</v>
      </c>
      <c r="O56" s="51">
        <f>L56*[1]ETNIAS!C50%</f>
        <v>5.0000000000000001E-3</v>
      </c>
      <c r="P56" s="51">
        <f>L56*[1]ETNIAS!D50%</f>
        <v>5.0000000000000001E-4</v>
      </c>
      <c r="Q56" s="51">
        <f>L56*[1]ETNIAS!E50%</f>
        <v>0.53449999999999998</v>
      </c>
      <c r="R56" s="15">
        <f>+N56+O56+P56+Q56</f>
        <v>5</v>
      </c>
      <c r="S56"/>
      <c r="T56" s="9"/>
    </row>
    <row r="57" spans="2:20" s="10" customFormat="1" x14ac:dyDescent="0.25">
      <c r="B57" s="45"/>
      <c r="C57" s="48" t="s">
        <v>66</v>
      </c>
      <c r="D57" s="29">
        <v>108</v>
      </c>
      <c r="E57" s="29">
        <v>27</v>
      </c>
      <c r="F57" s="47">
        <f t="shared" si="3"/>
        <v>135</v>
      </c>
      <c r="G57" s="64"/>
      <c r="H57" s="13">
        <v>0</v>
      </c>
      <c r="I57" s="14">
        <v>0</v>
      </c>
      <c r="J57" s="14">
        <f t="shared" si="0"/>
        <v>135</v>
      </c>
      <c r="K57" s="14">
        <v>0</v>
      </c>
      <c r="L57" s="12">
        <f t="shared" si="1"/>
        <v>135</v>
      </c>
      <c r="M57" s="67"/>
      <c r="N57" s="50">
        <f>+L57*[1]ETNIAS!B50%</f>
        <v>120.42</v>
      </c>
      <c r="O57" s="51">
        <f>L57*[1]ETNIAS!C50%</f>
        <v>0.13500000000000001</v>
      </c>
      <c r="P57" s="51">
        <f>L57*[1]ETNIAS!D50%</f>
        <v>1.35E-2</v>
      </c>
      <c r="Q57" s="51">
        <f>L57*[1]ETNIAS!E50%</f>
        <v>14.4315</v>
      </c>
      <c r="R57" s="15">
        <f t="shared" si="2"/>
        <v>135</v>
      </c>
      <c r="S57"/>
      <c r="T57" s="9"/>
    </row>
    <row r="58" spans="2:20" s="10" customFormat="1" ht="15.75" thickBot="1" x14ac:dyDescent="0.3">
      <c r="B58" s="40">
        <v>18428</v>
      </c>
      <c r="C58" s="48" t="s">
        <v>67</v>
      </c>
      <c r="D58" s="29">
        <v>46</v>
      </c>
      <c r="E58" s="29">
        <v>54</v>
      </c>
      <c r="F58" s="47">
        <f t="shared" si="3"/>
        <v>100</v>
      </c>
      <c r="G58" s="64"/>
      <c r="H58" s="46">
        <v>0</v>
      </c>
      <c r="I58" s="14">
        <v>0</v>
      </c>
      <c r="J58" s="14">
        <f t="shared" si="0"/>
        <v>100</v>
      </c>
      <c r="K58" s="14">
        <v>0</v>
      </c>
      <c r="L58" s="12">
        <f t="shared" si="1"/>
        <v>100</v>
      </c>
      <c r="M58" s="67"/>
      <c r="N58" s="38">
        <f>+L58*[1]ETNIAS!B50%</f>
        <v>89.2</v>
      </c>
      <c r="O58" s="39">
        <f>L58*[1]ETNIAS!C50%</f>
        <v>0.1</v>
      </c>
      <c r="P58" s="39">
        <f>L58*[1]ETNIAS!D50%</f>
        <v>0.01</v>
      </c>
      <c r="Q58" s="39">
        <f>L58*[1]ETNIAS!E50%</f>
        <v>10.69</v>
      </c>
      <c r="R58" s="52">
        <f t="shared" si="2"/>
        <v>100</v>
      </c>
      <c r="S58"/>
      <c r="T58" s="9"/>
    </row>
    <row r="59" spans="2:20" s="10" customFormat="1" ht="19.5" thickBot="1" x14ac:dyDescent="0.35">
      <c r="B59" s="24"/>
      <c r="C59" s="49" t="s">
        <v>48</v>
      </c>
      <c r="D59" s="30">
        <f>SUM(D7:D58)</f>
        <v>24546</v>
      </c>
      <c r="E59" s="30">
        <f>SUM(E7:E58)</f>
        <v>14638</v>
      </c>
      <c r="F59" s="30">
        <f>SUM(F7:F58)</f>
        <v>39184</v>
      </c>
      <c r="G59" s="65"/>
      <c r="H59" s="30">
        <f>SUM(H7:H58)</f>
        <v>0</v>
      </c>
      <c r="I59" s="30">
        <f>SUM(I7:I58)</f>
        <v>0</v>
      </c>
      <c r="J59" s="30">
        <f>SUM(J7:J58)</f>
        <v>39184</v>
      </c>
      <c r="K59" s="30">
        <f>SUM(K7:K58)</f>
        <v>0</v>
      </c>
      <c r="L59" s="30">
        <f>SUM(L7:L58)</f>
        <v>39184</v>
      </c>
      <c r="M59" s="65"/>
      <c r="N59" s="26">
        <f>SUM(N7:N58)</f>
        <v>8038.3699999999981</v>
      </c>
      <c r="O59" s="26">
        <f>SUM(O7:O58)</f>
        <v>77.767000000000024</v>
      </c>
      <c r="P59" s="26">
        <f>SUM(P7:P58)</f>
        <v>720.13959999999986</v>
      </c>
      <c r="Q59" s="26">
        <f>SUM(Q7:Q58)</f>
        <v>30347.723399999988</v>
      </c>
      <c r="R59" s="30">
        <f t="shared" ref="R59" si="4">SUM(R7:R58)</f>
        <v>39184</v>
      </c>
      <c r="S59"/>
      <c r="T59" s="9"/>
    </row>
    <row r="60" spans="2:20" s="10" customFormat="1" ht="18.75" x14ac:dyDescent="0.3">
      <c r="B60" s="24"/>
      <c r="C60" s="111"/>
      <c r="D60" s="112"/>
      <c r="E60" s="112"/>
      <c r="F60" s="112"/>
      <c r="G60" s="113"/>
      <c r="H60" s="112"/>
      <c r="I60" s="112"/>
      <c r="J60" s="112"/>
      <c r="K60" s="112"/>
      <c r="L60" s="112"/>
      <c r="M60" s="113"/>
      <c r="N60" s="112"/>
      <c r="O60" s="112"/>
      <c r="P60" s="112"/>
      <c r="Q60" s="112"/>
      <c r="R60" s="112"/>
      <c r="S60"/>
      <c r="T60" s="9"/>
    </row>
    <row r="61" spans="2:20" s="10" customFormat="1" ht="18.75" x14ac:dyDescent="0.3">
      <c r="B61" s="24"/>
      <c r="C61" s="111"/>
      <c r="D61" s="112"/>
      <c r="E61" s="112"/>
      <c r="F61" s="112"/>
      <c r="G61" s="113"/>
      <c r="H61" s="112"/>
      <c r="I61" s="112"/>
      <c r="J61" s="112"/>
      <c r="K61" s="112"/>
      <c r="L61" s="112"/>
      <c r="M61" s="113"/>
      <c r="N61" s="112"/>
      <c r="O61" s="112"/>
      <c r="P61" s="112"/>
      <c r="Q61" s="112"/>
      <c r="R61" s="112"/>
      <c r="S61"/>
      <c r="T61" s="9"/>
    </row>
    <row r="62" spans="2:20" s="10" customFormat="1" ht="18.75" x14ac:dyDescent="0.3">
      <c r="B62" s="24"/>
      <c r="C62" s="111"/>
      <c r="D62" s="112"/>
      <c r="E62" s="112"/>
      <c r="F62" s="112"/>
      <c r="G62" s="113"/>
      <c r="H62" s="112"/>
      <c r="I62" s="112"/>
      <c r="J62" s="112"/>
      <c r="K62" s="112"/>
      <c r="L62" s="112"/>
      <c r="M62" s="113"/>
      <c r="N62" s="112"/>
      <c r="O62" s="112"/>
      <c r="P62" s="112"/>
      <c r="Q62" s="112"/>
      <c r="R62" s="112"/>
      <c r="S62"/>
      <c r="T62" s="9"/>
    </row>
    <row r="63" spans="2:20" s="10" customFormat="1" x14ac:dyDescent="0.25">
      <c r="B63" s="24"/>
      <c r="F63" s="27"/>
      <c r="Q63" s="9"/>
      <c r="S63"/>
    </row>
    <row r="64" spans="2:20" s="10" customFormat="1" x14ac:dyDescent="0.25">
      <c r="B64" s="24"/>
      <c r="F64" s="27"/>
      <c r="Q64" s="9"/>
      <c r="S64"/>
    </row>
    <row r="67" spans="3:17" ht="16.5" x14ac:dyDescent="0.3">
      <c r="C67" s="74"/>
      <c r="D67" s="75"/>
      <c r="E67" s="75"/>
      <c r="F67" s="75"/>
      <c r="G67" s="75"/>
      <c r="Q67" s="28"/>
    </row>
    <row r="68" spans="3:17" ht="16.5" x14ac:dyDescent="0.3">
      <c r="C68" s="76" t="s">
        <v>72</v>
      </c>
      <c r="D68" s="76"/>
      <c r="E68" s="76"/>
      <c r="F68" s="76"/>
      <c r="G68" s="76"/>
    </row>
    <row r="69" spans="3:17" ht="16.5" x14ac:dyDescent="0.3">
      <c r="C69" s="74"/>
      <c r="D69" s="75"/>
      <c r="E69" s="75"/>
      <c r="F69" s="75"/>
      <c r="G69" s="75"/>
    </row>
    <row r="70" spans="3:17" x14ac:dyDescent="0.25">
      <c r="C70" s="77" t="s">
        <v>73</v>
      </c>
      <c r="D70" s="77" t="s">
        <v>74</v>
      </c>
      <c r="E70" s="78" t="s">
        <v>69</v>
      </c>
      <c r="F70" s="79"/>
      <c r="G70" s="80"/>
    </row>
    <row r="71" spans="3:17" ht="15.75" thickBot="1" x14ac:dyDescent="0.3">
      <c r="C71" s="81"/>
      <c r="D71" s="82"/>
      <c r="E71" s="83" t="s">
        <v>75</v>
      </c>
      <c r="F71" s="83" t="s">
        <v>76</v>
      </c>
      <c r="G71" s="83" t="s">
        <v>77</v>
      </c>
    </row>
    <row r="72" spans="3:17" ht="16.5" x14ac:dyDescent="0.3">
      <c r="C72" s="84">
        <v>1</v>
      </c>
      <c r="D72" s="85" t="s">
        <v>30</v>
      </c>
      <c r="E72" s="4">
        <v>17347</v>
      </c>
      <c r="F72" s="4">
        <v>10275</v>
      </c>
      <c r="G72" s="86">
        <f>+E72+F72</f>
        <v>27622</v>
      </c>
    </row>
    <row r="73" spans="3:17" ht="16.5" x14ac:dyDescent="0.3">
      <c r="C73" s="84">
        <v>2</v>
      </c>
      <c r="D73" s="42" t="s">
        <v>31</v>
      </c>
      <c r="E73" s="29">
        <v>83</v>
      </c>
      <c r="F73" s="29">
        <v>46</v>
      </c>
      <c r="G73" s="86">
        <f t="shared" ref="G73:G123" si="5">+E73+F73</f>
        <v>129</v>
      </c>
    </row>
    <row r="74" spans="3:17" ht="16.5" x14ac:dyDescent="0.3">
      <c r="C74" s="84">
        <v>3</v>
      </c>
      <c r="D74" s="42" t="s">
        <v>1</v>
      </c>
      <c r="E74" s="29">
        <v>66</v>
      </c>
      <c r="F74" s="29">
        <v>44</v>
      </c>
      <c r="G74" s="86">
        <f t="shared" si="5"/>
        <v>110</v>
      </c>
    </row>
    <row r="75" spans="3:17" ht="16.5" x14ac:dyDescent="0.3">
      <c r="C75" s="84">
        <v>4</v>
      </c>
      <c r="D75" s="42" t="s">
        <v>32</v>
      </c>
      <c r="E75" s="29">
        <v>87</v>
      </c>
      <c r="F75" s="29">
        <v>57</v>
      </c>
      <c r="G75" s="86">
        <f t="shared" si="5"/>
        <v>144</v>
      </c>
    </row>
    <row r="76" spans="3:17" ht="16.5" x14ac:dyDescent="0.3">
      <c r="C76" s="84">
        <v>5</v>
      </c>
      <c r="D76" s="43" t="s">
        <v>2</v>
      </c>
      <c r="E76" s="29">
        <v>409</v>
      </c>
      <c r="F76" s="29">
        <v>160</v>
      </c>
      <c r="G76" s="86">
        <f t="shared" si="5"/>
        <v>569</v>
      </c>
    </row>
    <row r="77" spans="3:17" ht="16.5" x14ac:dyDescent="0.3">
      <c r="C77" s="84">
        <v>6</v>
      </c>
      <c r="D77" s="42" t="s">
        <v>3</v>
      </c>
      <c r="E77" s="29">
        <v>9</v>
      </c>
      <c r="F77" s="29">
        <v>4</v>
      </c>
      <c r="G77" s="86">
        <f t="shared" si="5"/>
        <v>13</v>
      </c>
    </row>
    <row r="78" spans="3:17" ht="16.5" x14ac:dyDescent="0.3">
      <c r="C78" s="84">
        <v>7</v>
      </c>
      <c r="D78" s="43" t="s">
        <v>4</v>
      </c>
      <c r="E78" s="29">
        <v>532</v>
      </c>
      <c r="F78" s="29">
        <v>291</v>
      </c>
      <c r="G78" s="86">
        <f t="shared" si="5"/>
        <v>823</v>
      </c>
    </row>
    <row r="79" spans="3:17" ht="16.5" x14ac:dyDescent="0.3">
      <c r="C79" s="84">
        <v>8</v>
      </c>
      <c r="D79" s="42" t="s">
        <v>33</v>
      </c>
      <c r="E79" s="29">
        <v>601</v>
      </c>
      <c r="F79" s="29">
        <v>382</v>
      </c>
      <c r="G79" s="86">
        <f t="shared" si="5"/>
        <v>983</v>
      </c>
    </row>
    <row r="80" spans="3:17" ht="16.5" x14ac:dyDescent="0.3">
      <c r="C80" s="84">
        <v>9</v>
      </c>
      <c r="D80" s="43" t="s">
        <v>34</v>
      </c>
      <c r="E80" s="29">
        <v>385</v>
      </c>
      <c r="F80" s="29">
        <v>334</v>
      </c>
      <c r="G80" s="86">
        <f t="shared" si="5"/>
        <v>719</v>
      </c>
    </row>
    <row r="81" spans="3:7" ht="16.5" x14ac:dyDescent="0.3">
      <c r="C81" s="84">
        <v>10</v>
      </c>
      <c r="D81" s="43" t="s">
        <v>5</v>
      </c>
      <c r="E81" s="29">
        <v>502</v>
      </c>
      <c r="F81" s="29">
        <v>326</v>
      </c>
      <c r="G81" s="86">
        <f t="shared" si="5"/>
        <v>828</v>
      </c>
    </row>
    <row r="82" spans="3:7" ht="16.5" x14ac:dyDescent="0.3">
      <c r="C82" s="84">
        <v>11</v>
      </c>
      <c r="D82" s="42" t="s">
        <v>6</v>
      </c>
      <c r="E82" s="29">
        <v>267</v>
      </c>
      <c r="F82" s="29">
        <v>122</v>
      </c>
      <c r="G82" s="86">
        <f t="shared" si="5"/>
        <v>389</v>
      </c>
    </row>
    <row r="83" spans="3:7" ht="16.5" x14ac:dyDescent="0.3">
      <c r="C83" s="84">
        <v>12</v>
      </c>
      <c r="D83" s="42" t="s">
        <v>35</v>
      </c>
      <c r="E83" s="29">
        <v>27</v>
      </c>
      <c r="F83" s="29">
        <v>20</v>
      </c>
      <c r="G83" s="86">
        <f t="shared" si="5"/>
        <v>47</v>
      </c>
    </row>
    <row r="84" spans="3:7" ht="16.5" x14ac:dyDescent="0.3">
      <c r="C84" s="84">
        <v>13</v>
      </c>
      <c r="D84" s="42" t="s">
        <v>7</v>
      </c>
      <c r="E84" s="29">
        <v>366</v>
      </c>
      <c r="F84" s="29">
        <v>111</v>
      </c>
      <c r="G84" s="86">
        <f t="shared" si="5"/>
        <v>477</v>
      </c>
    </row>
    <row r="85" spans="3:7" ht="16.5" x14ac:dyDescent="0.3">
      <c r="C85" s="84">
        <v>14</v>
      </c>
      <c r="D85" s="42" t="s">
        <v>36</v>
      </c>
      <c r="E85" s="29">
        <v>126</v>
      </c>
      <c r="F85" s="29">
        <v>86</v>
      </c>
      <c r="G85" s="86">
        <f t="shared" si="5"/>
        <v>212</v>
      </c>
    </row>
    <row r="86" spans="3:7" ht="16.5" x14ac:dyDescent="0.3">
      <c r="C86" s="84">
        <v>15</v>
      </c>
      <c r="D86" s="42" t="s">
        <v>8</v>
      </c>
      <c r="E86" s="29">
        <v>262</v>
      </c>
      <c r="F86" s="29">
        <v>170</v>
      </c>
      <c r="G86" s="86">
        <f t="shared" si="5"/>
        <v>432</v>
      </c>
    </row>
    <row r="87" spans="3:7" ht="16.5" x14ac:dyDescent="0.3">
      <c r="C87" s="84">
        <v>16</v>
      </c>
      <c r="D87" s="42" t="s">
        <v>9</v>
      </c>
      <c r="E87" s="29">
        <v>126</v>
      </c>
      <c r="F87" s="29">
        <v>39</v>
      </c>
      <c r="G87" s="86">
        <f t="shared" si="5"/>
        <v>165</v>
      </c>
    </row>
    <row r="88" spans="3:7" ht="16.5" x14ac:dyDescent="0.3">
      <c r="C88" s="84">
        <v>17</v>
      </c>
      <c r="D88" s="42" t="s">
        <v>37</v>
      </c>
      <c r="E88" s="29">
        <v>278</v>
      </c>
      <c r="F88" s="29">
        <v>365</v>
      </c>
      <c r="G88" s="86">
        <f t="shared" si="5"/>
        <v>643</v>
      </c>
    </row>
    <row r="89" spans="3:7" ht="16.5" x14ac:dyDescent="0.3">
      <c r="C89" s="84">
        <v>18</v>
      </c>
      <c r="D89" s="42" t="s">
        <v>38</v>
      </c>
      <c r="E89" s="29">
        <v>53</v>
      </c>
      <c r="F89" s="29">
        <v>42</v>
      </c>
      <c r="G89" s="86">
        <f t="shared" si="5"/>
        <v>95</v>
      </c>
    </row>
    <row r="90" spans="3:7" ht="16.5" x14ac:dyDescent="0.3">
      <c r="C90" s="84">
        <v>19</v>
      </c>
      <c r="D90" s="42" t="s">
        <v>39</v>
      </c>
      <c r="E90" s="29">
        <v>29</v>
      </c>
      <c r="F90" s="29">
        <v>18</v>
      </c>
      <c r="G90" s="86">
        <f t="shared" si="5"/>
        <v>47</v>
      </c>
    </row>
    <row r="91" spans="3:7" ht="16.5" x14ac:dyDescent="0.3">
      <c r="C91" s="84">
        <v>20</v>
      </c>
      <c r="D91" s="44" t="s">
        <v>40</v>
      </c>
      <c r="E91" s="29">
        <v>117</v>
      </c>
      <c r="F91" s="29">
        <v>48</v>
      </c>
      <c r="G91" s="86">
        <f t="shared" si="5"/>
        <v>165</v>
      </c>
    </row>
    <row r="92" spans="3:7" ht="16.5" x14ac:dyDescent="0.3">
      <c r="C92" s="84">
        <v>21</v>
      </c>
      <c r="D92" s="43" t="s">
        <v>41</v>
      </c>
      <c r="E92" s="29">
        <v>145</v>
      </c>
      <c r="F92" s="29">
        <v>64</v>
      </c>
      <c r="G92" s="86">
        <f t="shared" si="5"/>
        <v>209</v>
      </c>
    </row>
    <row r="93" spans="3:7" ht="16.5" x14ac:dyDescent="0.3">
      <c r="C93" s="84">
        <v>22</v>
      </c>
      <c r="D93" s="43" t="s">
        <v>10</v>
      </c>
      <c r="E93" s="29">
        <v>110</v>
      </c>
      <c r="F93" s="29">
        <v>84</v>
      </c>
      <c r="G93" s="86">
        <f t="shared" si="5"/>
        <v>194</v>
      </c>
    </row>
    <row r="94" spans="3:7" ht="16.5" x14ac:dyDescent="0.3">
      <c r="C94" s="84">
        <v>23</v>
      </c>
      <c r="D94" s="43" t="s">
        <v>11</v>
      </c>
      <c r="E94" s="29">
        <v>58</v>
      </c>
      <c r="F94" s="29">
        <v>32</v>
      </c>
      <c r="G94" s="86">
        <f t="shared" si="5"/>
        <v>90</v>
      </c>
    </row>
    <row r="95" spans="3:7" ht="16.5" x14ac:dyDescent="0.3">
      <c r="C95" s="84">
        <v>24</v>
      </c>
      <c r="D95" s="42" t="s">
        <v>12</v>
      </c>
      <c r="E95" s="29">
        <v>34</v>
      </c>
      <c r="F95" s="29">
        <v>20</v>
      </c>
      <c r="G95" s="86">
        <f t="shared" si="5"/>
        <v>54</v>
      </c>
    </row>
    <row r="96" spans="3:7" ht="16.5" x14ac:dyDescent="0.3">
      <c r="C96" s="84">
        <v>25</v>
      </c>
      <c r="D96" s="42" t="s">
        <v>50</v>
      </c>
      <c r="E96" s="29">
        <v>0</v>
      </c>
      <c r="F96" s="29">
        <v>0</v>
      </c>
      <c r="G96" s="86">
        <f t="shared" si="5"/>
        <v>0</v>
      </c>
    </row>
    <row r="97" spans="3:7" ht="16.5" x14ac:dyDescent="0.3">
      <c r="C97" s="84">
        <v>26</v>
      </c>
      <c r="D97" s="42" t="s">
        <v>42</v>
      </c>
      <c r="E97" s="29">
        <v>37</v>
      </c>
      <c r="F97" s="29">
        <v>30</v>
      </c>
      <c r="G97" s="86">
        <f t="shared" si="5"/>
        <v>67</v>
      </c>
    </row>
    <row r="98" spans="3:7" ht="16.5" x14ac:dyDescent="0.3">
      <c r="C98" s="84">
        <v>27</v>
      </c>
      <c r="D98" s="42" t="s">
        <v>43</v>
      </c>
      <c r="E98" s="29">
        <v>125</v>
      </c>
      <c r="F98" s="29">
        <v>107</v>
      </c>
      <c r="G98" s="86">
        <f t="shared" si="5"/>
        <v>232</v>
      </c>
    </row>
    <row r="99" spans="3:7" ht="16.5" x14ac:dyDescent="0.3">
      <c r="C99" s="84">
        <v>28</v>
      </c>
      <c r="D99" s="44" t="s">
        <v>44</v>
      </c>
      <c r="E99" s="29">
        <v>165</v>
      </c>
      <c r="F99" s="29">
        <v>76</v>
      </c>
      <c r="G99" s="86">
        <f t="shared" si="5"/>
        <v>241</v>
      </c>
    </row>
    <row r="100" spans="3:7" ht="16.5" x14ac:dyDescent="0.3">
      <c r="C100" s="84">
        <v>29</v>
      </c>
      <c r="D100" s="44" t="s">
        <v>45</v>
      </c>
      <c r="E100" s="29">
        <v>45</v>
      </c>
      <c r="F100" s="29">
        <v>26</v>
      </c>
      <c r="G100" s="86">
        <f t="shared" si="5"/>
        <v>71</v>
      </c>
    </row>
    <row r="101" spans="3:7" ht="16.5" x14ac:dyDescent="0.3">
      <c r="C101" s="84">
        <v>30</v>
      </c>
      <c r="D101" s="44" t="s">
        <v>13</v>
      </c>
      <c r="E101" s="29">
        <v>310</v>
      </c>
      <c r="F101" s="29">
        <v>170</v>
      </c>
      <c r="G101" s="86">
        <f t="shared" si="5"/>
        <v>480</v>
      </c>
    </row>
    <row r="102" spans="3:7" ht="16.5" x14ac:dyDescent="0.3">
      <c r="C102" s="84">
        <v>31</v>
      </c>
      <c r="D102" s="43" t="s">
        <v>14</v>
      </c>
      <c r="E102" s="29">
        <v>275</v>
      </c>
      <c r="F102" s="29">
        <v>184</v>
      </c>
      <c r="G102" s="86">
        <f t="shared" si="5"/>
        <v>459</v>
      </c>
    </row>
    <row r="103" spans="3:7" ht="16.5" x14ac:dyDescent="0.3">
      <c r="C103" s="84">
        <v>32</v>
      </c>
      <c r="D103" s="43" t="s">
        <v>46</v>
      </c>
      <c r="E103" s="29">
        <v>119</v>
      </c>
      <c r="F103" s="29">
        <v>82</v>
      </c>
      <c r="G103" s="86">
        <f t="shared" si="5"/>
        <v>201</v>
      </c>
    </row>
    <row r="104" spans="3:7" ht="16.5" x14ac:dyDescent="0.3">
      <c r="C104" s="84">
        <v>33</v>
      </c>
      <c r="D104" s="43" t="s">
        <v>15</v>
      </c>
      <c r="E104" s="29">
        <v>64</v>
      </c>
      <c r="F104" s="29">
        <v>36</v>
      </c>
      <c r="G104" s="86">
        <f t="shared" si="5"/>
        <v>100</v>
      </c>
    </row>
    <row r="105" spans="3:7" ht="16.5" x14ac:dyDescent="0.3">
      <c r="C105" s="84">
        <v>34</v>
      </c>
      <c r="D105" s="43" t="s">
        <v>16</v>
      </c>
      <c r="E105" s="29">
        <v>106</v>
      </c>
      <c r="F105" s="29">
        <v>46</v>
      </c>
      <c r="G105" s="86">
        <f t="shared" si="5"/>
        <v>152</v>
      </c>
    </row>
    <row r="106" spans="3:7" ht="16.5" x14ac:dyDescent="0.3">
      <c r="C106" s="84">
        <v>35</v>
      </c>
      <c r="D106" s="44" t="s">
        <v>47</v>
      </c>
      <c r="E106" s="29">
        <v>29</v>
      </c>
      <c r="F106" s="29">
        <v>15</v>
      </c>
      <c r="G106" s="86">
        <f t="shared" si="5"/>
        <v>44</v>
      </c>
    </row>
    <row r="107" spans="3:7" ht="16.5" x14ac:dyDescent="0.3">
      <c r="C107" s="84">
        <v>36</v>
      </c>
      <c r="D107" s="44" t="s">
        <v>51</v>
      </c>
      <c r="E107" s="29">
        <v>0</v>
      </c>
      <c r="F107" s="29">
        <v>0</v>
      </c>
      <c r="G107" s="86">
        <f t="shared" si="5"/>
        <v>0</v>
      </c>
    </row>
    <row r="108" spans="3:7" ht="16.5" x14ac:dyDescent="0.3">
      <c r="C108" s="84">
        <v>37</v>
      </c>
      <c r="D108" s="43" t="s">
        <v>52</v>
      </c>
      <c r="E108" s="29">
        <v>7</v>
      </c>
      <c r="F108" s="29">
        <v>6</v>
      </c>
      <c r="G108" s="86">
        <f t="shared" si="5"/>
        <v>13</v>
      </c>
    </row>
    <row r="109" spans="3:7" ht="16.5" x14ac:dyDescent="0.3">
      <c r="C109" s="84">
        <v>38</v>
      </c>
      <c r="D109" s="42" t="s">
        <v>53</v>
      </c>
      <c r="E109" s="29">
        <v>29</v>
      </c>
      <c r="F109" s="29">
        <v>37</v>
      </c>
      <c r="G109" s="86">
        <f t="shared" si="5"/>
        <v>66</v>
      </c>
    </row>
    <row r="110" spans="3:7" ht="16.5" x14ac:dyDescent="0.3">
      <c r="C110" s="84">
        <v>39</v>
      </c>
      <c r="D110" s="44" t="s">
        <v>54</v>
      </c>
      <c r="E110" s="29">
        <v>68</v>
      </c>
      <c r="F110" s="29">
        <v>36</v>
      </c>
      <c r="G110" s="86">
        <f t="shared" si="5"/>
        <v>104</v>
      </c>
    </row>
    <row r="111" spans="3:7" ht="16.5" x14ac:dyDescent="0.3">
      <c r="C111" s="84">
        <v>40</v>
      </c>
      <c r="D111" s="44" t="s">
        <v>55</v>
      </c>
      <c r="E111" s="29">
        <v>51</v>
      </c>
      <c r="F111" s="29">
        <v>18</v>
      </c>
      <c r="G111" s="86">
        <f t="shared" si="5"/>
        <v>69</v>
      </c>
    </row>
    <row r="112" spans="3:7" ht="16.5" x14ac:dyDescent="0.3">
      <c r="C112" s="84">
        <v>41</v>
      </c>
      <c r="D112" s="44" t="s">
        <v>56</v>
      </c>
      <c r="E112" s="29">
        <v>53</v>
      </c>
      <c r="F112" s="29">
        <v>68</v>
      </c>
      <c r="G112" s="86">
        <f t="shared" si="5"/>
        <v>121</v>
      </c>
    </row>
    <row r="113" spans="3:7" ht="16.5" x14ac:dyDescent="0.3">
      <c r="C113" s="84">
        <v>42</v>
      </c>
      <c r="D113" s="44" t="s">
        <v>57</v>
      </c>
      <c r="E113" s="29">
        <v>87</v>
      </c>
      <c r="F113" s="29">
        <v>15</v>
      </c>
      <c r="G113" s="86">
        <f t="shared" si="5"/>
        <v>102</v>
      </c>
    </row>
    <row r="114" spans="3:7" ht="16.5" x14ac:dyDescent="0.3">
      <c r="C114" s="84">
        <v>43</v>
      </c>
      <c r="D114" s="43" t="s">
        <v>58</v>
      </c>
      <c r="E114" s="29">
        <v>92</v>
      </c>
      <c r="F114" s="29">
        <v>28</v>
      </c>
      <c r="G114" s="86">
        <f t="shared" si="5"/>
        <v>120</v>
      </c>
    </row>
    <row r="115" spans="3:7" ht="16.5" x14ac:dyDescent="0.3">
      <c r="C115" s="84">
        <v>44</v>
      </c>
      <c r="D115" s="42" t="s">
        <v>59</v>
      </c>
      <c r="E115" s="29">
        <v>398</v>
      </c>
      <c r="F115" s="29">
        <v>255</v>
      </c>
      <c r="G115" s="86">
        <f t="shared" si="5"/>
        <v>653</v>
      </c>
    </row>
    <row r="116" spans="3:7" ht="16.5" x14ac:dyDescent="0.3">
      <c r="C116" s="84">
        <v>45</v>
      </c>
      <c r="D116" s="42" t="s">
        <v>60</v>
      </c>
      <c r="E116" s="29">
        <v>6</v>
      </c>
      <c r="F116" s="29">
        <v>4</v>
      </c>
      <c r="G116" s="86">
        <f t="shared" si="5"/>
        <v>10</v>
      </c>
    </row>
    <row r="117" spans="3:7" ht="16.5" x14ac:dyDescent="0.3">
      <c r="C117" s="84">
        <v>46</v>
      </c>
      <c r="D117" s="44" t="s">
        <v>61</v>
      </c>
      <c r="E117" s="29">
        <v>5</v>
      </c>
      <c r="F117" s="29">
        <v>1</v>
      </c>
      <c r="G117" s="86">
        <f t="shared" si="5"/>
        <v>6</v>
      </c>
    </row>
    <row r="118" spans="3:7" ht="16.5" x14ac:dyDescent="0.3">
      <c r="C118" s="84">
        <v>47</v>
      </c>
      <c r="D118" s="42" t="s">
        <v>62</v>
      </c>
      <c r="E118" s="29">
        <v>48</v>
      </c>
      <c r="F118" s="29">
        <v>13</v>
      </c>
      <c r="G118" s="86">
        <f t="shared" si="5"/>
        <v>61</v>
      </c>
    </row>
    <row r="119" spans="3:7" ht="16.5" x14ac:dyDescent="0.3">
      <c r="C119" s="84">
        <v>48</v>
      </c>
      <c r="D119" s="43" t="s">
        <v>63</v>
      </c>
      <c r="E119" s="29">
        <v>231</v>
      </c>
      <c r="F119" s="29">
        <v>144</v>
      </c>
      <c r="G119" s="86">
        <f t="shared" si="5"/>
        <v>375</v>
      </c>
    </row>
    <row r="120" spans="3:7" ht="16.5" x14ac:dyDescent="0.3">
      <c r="C120" s="84">
        <v>49</v>
      </c>
      <c r="D120" s="43" t="s">
        <v>65</v>
      </c>
      <c r="E120" s="29">
        <v>21</v>
      </c>
      <c r="F120" s="29">
        <v>17</v>
      </c>
      <c r="G120" s="86">
        <f t="shared" si="5"/>
        <v>38</v>
      </c>
    </row>
    <row r="121" spans="3:7" ht="16.5" x14ac:dyDescent="0.3">
      <c r="C121" s="84">
        <v>50</v>
      </c>
      <c r="D121" s="43" t="s">
        <v>68</v>
      </c>
      <c r="E121" s="29">
        <v>2</v>
      </c>
      <c r="F121" s="29">
        <v>3</v>
      </c>
      <c r="G121" s="86">
        <f t="shared" si="5"/>
        <v>5</v>
      </c>
    </row>
    <row r="122" spans="3:7" ht="16.5" x14ac:dyDescent="0.3">
      <c r="C122" s="84">
        <v>51</v>
      </c>
      <c r="D122" s="43" t="s">
        <v>66</v>
      </c>
      <c r="E122" s="29">
        <v>108</v>
      </c>
      <c r="F122" s="29">
        <v>27</v>
      </c>
      <c r="G122" s="86">
        <f t="shared" si="5"/>
        <v>135</v>
      </c>
    </row>
    <row r="123" spans="3:7" ht="17.25" thickBot="1" x14ac:dyDescent="0.35">
      <c r="C123" s="84">
        <v>52</v>
      </c>
      <c r="D123" s="48" t="s">
        <v>67</v>
      </c>
      <c r="E123" s="29">
        <v>46</v>
      </c>
      <c r="F123" s="29">
        <v>54</v>
      </c>
      <c r="G123" s="87">
        <f t="shared" si="5"/>
        <v>100</v>
      </c>
    </row>
    <row r="124" spans="3:7" ht="18" thickBot="1" x14ac:dyDescent="0.35">
      <c r="C124" s="74"/>
      <c r="D124" s="88" t="s">
        <v>0</v>
      </c>
      <c r="E124" s="89">
        <f>SUM(E72:E123)</f>
        <v>24546</v>
      </c>
      <c r="F124" s="89">
        <f>SUM(F72:F123)</f>
        <v>14638</v>
      </c>
      <c r="G124" s="90">
        <f>SUM(G72:G123)</f>
        <v>39184</v>
      </c>
    </row>
    <row r="128" spans="3:7" ht="15.75" x14ac:dyDescent="0.25">
      <c r="C128" s="91"/>
    </row>
    <row r="132" spans="3:8" ht="15.75" x14ac:dyDescent="0.25">
      <c r="C132" s="91" t="s">
        <v>78</v>
      </c>
    </row>
    <row r="134" spans="3:8" ht="15.75" x14ac:dyDescent="0.25">
      <c r="C134" s="91" t="s">
        <v>79</v>
      </c>
    </row>
    <row r="136" spans="3:8" ht="15.75" x14ac:dyDescent="0.25">
      <c r="C136" s="91" t="s">
        <v>80</v>
      </c>
    </row>
    <row r="138" spans="3:8" ht="15.75" x14ac:dyDescent="0.25">
      <c r="C138" s="92">
        <v>2021</v>
      </c>
    </row>
    <row r="140" spans="3:8" ht="15.75" x14ac:dyDescent="0.25">
      <c r="C140" s="91" t="s">
        <v>81</v>
      </c>
    </row>
    <row r="142" spans="3:8" ht="15.75" x14ac:dyDescent="0.25">
      <c r="C142" s="91" t="s">
        <v>82</v>
      </c>
    </row>
    <row r="143" spans="3:8" ht="15.75" thickBot="1" x14ac:dyDescent="0.3"/>
    <row r="144" spans="3:8" ht="17.25" customHeight="1" x14ac:dyDescent="0.25">
      <c r="C144" s="101" t="s">
        <v>83</v>
      </c>
      <c r="D144" s="93"/>
      <c r="E144" s="93"/>
      <c r="F144" s="93" t="s">
        <v>86</v>
      </c>
      <c r="G144" s="101" t="s">
        <v>88</v>
      </c>
      <c r="H144" s="93"/>
    </row>
    <row r="145" spans="3:8" x14ac:dyDescent="0.25">
      <c r="C145" s="102"/>
      <c r="D145" s="94"/>
      <c r="E145" s="94"/>
      <c r="F145" s="94"/>
      <c r="G145" s="102"/>
      <c r="H145" s="94"/>
    </row>
    <row r="146" spans="3:8" ht="15.75" thickBot="1" x14ac:dyDescent="0.3">
      <c r="C146" s="103"/>
      <c r="D146" s="95" t="s">
        <v>84</v>
      </c>
      <c r="E146" s="95" t="s">
        <v>85</v>
      </c>
      <c r="F146" s="95" t="s">
        <v>87</v>
      </c>
      <c r="G146" s="103"/>
      <c r="H146" s="95" t="s">
        <v>89</v>
      </c>
    </row>
    <row r="147" spans="3:8" ht="100.5" customHeight="1" x14ac:dyDescent="0.25">
      <c r="C147" s="105" t="s">
        <v>90</v>
      </c>
      <c r="D147" s="105" t="s">
        <v>91</v>
      </c>
      <c r="E147" s="105" t="s">
        <v>92</v>
      </c>
      <c r="F147" s="107">
        <v>0.75800000000000001</v>
      </c>
      <c r="G147" s="105" t="s">
        <v>93</v>
      </c>
      <c r="H147" s="96" t="s">
        <v>94</v>
      </c>
    </row>
    <row r="148" spans="3:8" ht="23.25" thickBot="1" x14ac:dyDescent="0.3">
      <c r="C148" s="106"/>
      <c r="D148" s="106"/>
      <c r="E148" s="106"/>
      <c r="F148" s="108"/>
      <c r="G148" s="106"/>
      <c r="H148" s="97" t="s">
        <v>95</v>
      </c>
    </row>
    <row r="149" spans="3:8" ht="48" customHeight="1" x14ac:dyDescent="0.25">
      <c r="C149" s="105" t="s">
        <v>96</v>
      </c>
      <c r="D149" s="105" t="s">
        <v>97</v>
      </c>
      <c r="E149" s="105" t="s">
        <v>98</v>
      </c>
      <c r="F149" s="96"/>
      <c r="G149" s="105" t="s">
        <v>99</v>
      </c>
      <c r="H149" s="105" t="s">
        <v>100</v>
      </c>
    </row>
    <row r="150" spans="3:8" x14ac:dyDescent="0.25">
      <c r="C150" s="104"/>
      <c r="D150" s="104"/>
      <c r="E150" s="104"/>
      <c r="F150" s="98">
        <v>1</v>
      </c>
      <c r="G150" s="104"/>
      <c r="H150" s="104"/>
    </row>
    <row r="151" spans="3:8" ht="15.75" thickBot="1" x14ac:dyDescent="0.3">
      <c r="C151" s="106"/>
      <c r="D151" s="106"/>
      <c r="E151" s="106"/>
      <c r="F151" s="97"/>
      <c r="G151" s="106"/>
      <c r="H151" s="106"/>
    </row>
    <row r="152" spans="3:8" ht="33" customHeight="1" x14ac:dyDescent="0.25">
      <c r="C152" s="105" t="s">
        <v>101</v>
      </c>
      <c r="D152" s="96"/>
      <c r="E152" s="105" t="s">
        <v>103</v>
      </c>
      <c r="F152" s="109">
        <v>1</v>
      </c>
      <c r="G152" s="105" t="s">
        <v>104</v>
      </c>
      <c r="H152" s="105" t="s">
        <v>100</v>
      </c>
    </row>
    <row r="153" spans="3:8" ht="45.75" thickBot="1" x14ac:dyDescent="0.3">
      <c r="C153" s="106"/>
      <c r="D153" s="97" t="s">
        <v>102</v>
      </c>
      <c r="E153" s="106"/>
      <c r="F153" s="110"/>
      <c r="G153" s="106"/>
      <c r="H153" s="106"/>
    </row>
    <row r="154" spans="3:8" ht="90.75" thickBot="1" x14ac:dyDescent="0.3">
      <c r="C154" s="99" t="s">
        <v>105</v>
      </c>
      <c r="D154" s="97" t="s">
        <v>106</v>
      </c>
      <c r="E154" s="97" t="s">
        <v>103</v>
      </c>
      <c r="F154" s="100">
        <v>1</v>
      </c>
      <c r="G154" s="97" t="s">
        <v>104</v>
      </c>
      <c r="H154" s="97" t="s">
        <v>100</v>
      </c>
    </row>
    <row r="155" spans="3:8" ht="63" customHeight="1" x14ac:dyDescent="0.25">
      <c r="C155" s="105" t="s">
        <v>107</v>
      </c>
      <c r="D155" s="105" t="s">
        <v>108</v>
      </c>
      <c r="E155" s="105" t="s">
        <v>103</v>
      </c>
      <c r="F155" s="109">
        <v>1</v>
      </c>
      <c r="G155" s="105" t="s">
        <v>104</v>
      </c>
      <c r="H155" s="105" t="s">
        <v>100</v>
      </c>
    </row>
    <row r="156" spans="3:8" ht="15.75" thickBot="1" x14ac:dyDescent="0.3">
      <c r="C156" s="106"/>
      <c r="D156" s="106"/>
      <c r="E156" s="106"/>
      <c r="F156" s="110"/>
      <c r="G156" s="106"/>
      <c r="H156" s="106"/>
    </row>
  </sheetData>
  <mergeCells count="34">
    <mergeCell ref="H155:H156"/>
    <mergeCell ref="C155:C156"/>
    <mergeCell ref="D155:D156"/>
    <mergeCell ref="E155:E156"/>
    <mergeCell ref="F155:F156"/>
    <mergeCell ref="G155:G156"/>
    <mergeCell ref="C152:C153"/>
    <mergeCell ref="E152:E153"/>
    <mergeCell ref="F152:F153"/>
    <mergeCell ref="G152:G153"/>
    <mergeCell ref="H152:H153"/>
    <mergeCell ref="C149:C151"/>
    <mergeCell ref="D149:D151"/>
    <mergeCell ref="E149:E151"/>
    <mergeCell ref="G149:G151"/>
    <mergeCell ref="H149:H151"/>
    <mergeCell ref="C147:C148"/>
    <mergeCell ref="D147:D148"/>
    <mergeCell ref="E147:E148"/>
    <mergeCell ref="F147:F148"/>
    <mergeCell ref="G147:G148"/>
    <mergeCell ref="C68:G68"/>
    <mergeCell ref="C70:C71"/>
    <mergeCell ref="D70:D71"/>
    <mergeCell ref="E70:G70"/>
    <mergeCell ref="C144:C146"/>
    <mergeCell ref="G144:G146"/>
    <mergeCell ref="B2:R2"/>
    <mergeCell ref="B3:R3"/>
    <mergeCell ref="B5:B6"/>
    <mergeCell ref="C5:C6"/>
    <mergeCell ref="D5:R5"/>
    <mergeCell ref="G6:G59"/>
    <mergeCell ref="M6:M59"/>
  </mergeCells>
  <pageMargins left="0.98425196850393704" right="0.70866141732283472" top="0.74803149606299213" bottom="0.74803149606299213" header="0.31496062992125984" footer="0.31496062992125984"/>
  <pageSetup scale="48" orientation="landscape" r:id="rId1"/>
  <rowBreaks count="2" manualBreakCount="2">
    <brk id="65" max="18" man="1"/>
    <brk id="12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 beneficiados</vt:lpstr>
      <vt:lpstr>Agosto</vt:lpstr>
      <vt:lpstr>Agosto!Área_de_impresión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Estuardo Melchor Rodas</dc:creator>
  <cp:lastModifiedBy>Carlos Rene Giron</cp:lastModifiedBy>
  <cp:lastPrinted>2021-08-30T21:27:07Z</cp:lastPrinted>
  <dcterms:created xsi:type="dcterms:W3CDTF">2021-01-14T15:22:00Z</dcterms:created>
  <dcterms:modified xsi:type="dcterms:W3CDTF">2021-09-29T23:50:42Z</dcterms:modified>
</cp:coreProperties>
</file>